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uw35383-my.sharepoint.com/personal/joe_alphalabs_net/Documents/Alpha Labs/Value Assets/"/>
    </mc:Choice>
  </mc:AlternateContent>
  <xr:revisionPtr revIDLastSave="0" documentId="8_{F6AAF550-A563-43BD-8C1D-27F5449C76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ad me" sheetId="1" r:id="rId1"/>
    <sheet name="Quote builder" sheetId="2" r:id="rId2"/>
    <sheet name="QB - Client quote" sheetId="3" r:id="rId3"/>
    <sheet name="QB - Internal view" sheetId="4" r:id="rId4"/>
    <sheet name="To chase" sheetId="5" r:id="rId5"/>
    <sheet name="Quote log" sheetId="6" r:id="rId6"/>
    <sheet name="Price list" sheetId="7" r:id="rId7"/>
    <sheet name="Roles &amp; rates" sheetId="8" r:id="rId8"/>
    <sheet name="Settings" sheetId="9" r:id="rId9"/>
    <sheet name="Engine" sheetId="10" state="hidden" r:id="rId10"/>
  </sheets>
  <definedNames>
    <definedName name="_xlnm.Print_Area" localSheetId="6">'Price list'!$A$1:$F$102</definedName>
    <definedName name="_xlnm.Print_Area" localSheetId="2">'QB - Client quote'!$A$1:$G$47</definedName>
    <definedName name="_xlnm.Print_Area" localSheetId="3">'QB - Internal view'!$A$1:$J$49</definedName>
    <definedName name="_xlnm.Print_Area" localSheetId="1">'Quote builder'!$A$1:$J$40</definedName>
    <definedName name="_xlnm.Print_Area" localSheetId="5">'Quote log'!$A$1:$H$102</definedName>
    <definedName name="_xlnm.Print_Area" localSheetId="0">'Read me'!$A$1:$K$39</definedName>
    <definedName name="_xlnm.Print_Area" localSheetId="7">'Roles &amp; rates'!$A$1:$D$16</definedName>
    <definedName name="_xlnm.Print_Area" localSheetId="8">Settings!$A$1:$C$18</definedName>
    <definedName name="_xlnm.Print_Area" localSheetId="4">'To chase'!$A$1:$F$106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E9" i="7"/>
  <c r="E10" i="7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E113" i="10"/>
  <c r="C113" i="10"/>
  <c r="E112" i="10"/>
  <c r="C112" i="10"/>
  <c r="E111" i="10"/>
  <c r="C111" i="10"/>
  <c r="E110" i="10"/>
  <c r="C110" i="10"/>
  <c r="E109" i="10"/>
  <c r="C109" i="10"/>
  <c r="E108" i="10"/>
  <c r="C108" i="10"/>
  <c r="E107" i="10"/>
  <c r="C107" i="10"/>
  <c r="E106" i="10"/>
  <c r="C106" i="10"/>
  <c r="F105" i="10"/>
  <c r="E105" i="10"/>
  <c r="C105" i="10"/>
  <c r="E104" i="10"/>
  <c r="C104" i="10"/>
  <c r="E103" i="10"/>
  <c r="C103" i="10"/>
  <c r="E102" i="10"/>
  <c r="C102" i="10"/>
  <c r="E101" i="10"/>
  <c r="C101" i="10"/>
  <c r="E100" i="10"/>
  <c r="C100" i="10"/>
  <c r="E99" i="10"/>
  <c r="C99" i="10"/>
  <c r="E98" i="10"/>
  <c r="C98" i="10"/>
  <c r="E97" i="10"/>
  <c r="C97" i="10"/>
  <c r="E96" i="10"/>
  <c r="C96" i="10"/>
  <c r="E95" i="10"/>
  <c r="C95" i="10"/>
  <c r="E94" i="10"/>
  <c r="C94" i="10"/>
  <c r="E93" i="10"/>
  <c r="C93" i="10"/>
  <c r="E92" i="10"/>
  <c r="C92" i="10"/>
  <c r="E91" i="10"/>
  <c r="C91" i="10"/>
  <c r="E90" i="10"/>
  <c r="C90" i="10"/>
  <c r="E89" i="10"/>
  <c r="C89" i="10"/>
  <c r="E88" i="10"/>
  <c r="C88" i="10"/>
  <c r="E87" i="10"/>
  <c r="C87" i="10"/>
  <c r="E86" i="10"/>
  <c r="C86" i="10"/>
  <c r="E85" i="10"/>
  <c r="C85" i="10"/>
  <c r="E84" i="10"/>
  <c r="C84" i="10"/>
  <c r="E83" i="10"/>
  <c r="C83" i="10"/>
  <c r="E82" i="10"/>
  <c r="C82" i="10"/>
  <c r="E81" i="10"/>
  <c r="C81" i="10"/>
  <c r="E80" i="10"/>
  <c r="C80" i="10"/>
  <c r="E79" i="10"/>
  <c r="C79" i="10"/>
  <c r="E78" i="10"/>
  <c r="C78" i="10"/>
  <c r="E77" i="10"/>
  <c r="C77" i="10"/>
  <c r="E76" i="10"/>
  <c r="C76" i="10"/>
  <c r="E75" i="10"/>
  <c r="C75" i="10"/>
  <c r="E74" i="10"/>
  <c r="C74" i="10"/>
  <c r="E73" i="10"/>
  <c r="C73" i="10"/>
  <c r="E72" i="10"/>
  <c r="C72" i="10"/>
  <c r="E71" i="10"/>
  <c r="C71" i="10"/>
  <c r="E70" i="10"/>
  <c r="C70" i="10"/>
  <c r="E69" i="10"/>
  <c r="C69" i="10"/>
  <c r="E68" i="10"/>
  <c r="C68" i="10"/>
  <c r="E67" i="10"/>
  <c r="C67" i="10"/>
  <c r="E66" i="10"/>
  <c r="C66" i="10"/>
  <c r="E65" i="10"/>
  <c r="C65" i="10"/>
  <c r="E64" i="10"/>
  <c r="C64" i="10"/>
  <c r="E63" i="10"/>
  <c r="C63" i="10"/>
  <c r="E62" i="10"/>
  <c r="C62" i="10"/>
  <c r="E61" i="10"/>
  <c r="C61" i="10"/>
  <c r="E60" i="10"/>
  <c r="C60" i="10"/>
  <c r="E59" i="10"/>
  <c r="C59" i="10"/>
  <c r="E58" i="10"/>
  <c r="C58" i="10"/>
  <c r="E57" i="10"/>
  <c r="C57" i="10"/>
  <c r="E56" i="10"/>
  <c r="C56" i="10"/>
  <c r="E55" i="10"/>
  <c r="C55" i="10"/>
  <c r="E54" i="10"/>
  <c r="C54" i="10"/>
  <c r="E53" i="10"/>
  <c r="C53" i="10"/>
  <c r="E52" i="10"/>
  <c r="C52" i="10"/>
  <c r="E51" i="10"/>
  <c r="C51" i="10"/>
  <c r="E50" i="10"/>
  <c r="C50" i="10"/>
  <c r="E49" i="10"/>
  <c r="C49" i="10"/>
  <c r="E48" i="10"/>
  <c r="C48" i="10"/>
  <c r="E47" i="10"/>
  <c r="C47" i="10"/>
  <c r="E46" i="10"/>
  <c r="C46" i="10"/>
  <c r="E45" i="10"/>
  <c r="C45" i="10"/>
  <c r="E44" i="10"/>
  <c r="C44" i="10"/>
  <c r="E43" i="10"/>
  <c r="C43" i="10"/>
  <c r="E42" i="10"/>
  <c r="C42" i="10"/>
  <c r="E41" i="10"/>
  <c r="C41" i="10"/>
  <c r="E40" i="10"/>
  <c r="C40" i="10"/>
  <c r="E39" i="10"/>
  <c r="C39" i="10"/>
  <c r="E38" i="10"/>
  <c r="C38" i="10"/>
  <c r="E37" i="10"/>
  <c r="C37" i="10"/>
  <c r="E36" i="10"/>
  <c r="C36" i="10"/>
  <c r="E35" i="10"/>
  <c r="C35" i="10"/>
  <c r="E34" i="10"/>
  <c r="C34" i="10"/>
  <c r="E33" i="10"/>
  <c r="C33" i="10"/>
  <c r="E32" i="10"/>
  <c r="C32" i="10"/>
  <c r="E31" i="10"/>
  <c r="C31" i="10"/>
  <c r="E30" i="10"/>
  <c r="C30" i="10"/>
  <c r="E29" i="10"/>
  <c r="C29" i="10"/>
  <c r="E28" i="10"/>
  <c r="C28" i="10"/>
  <c r="E27" i="10"/>
  <c r="C27" i="10"/>
  <c r="E26" i="10"/>
  <c r="C26" i="10"/>
  <c r="E25" i="10"/>
  <c r="C25" i="10"/>
  <c r="A25" i="10"/>
  <c r="E24" i="10"/>
  <c r="C24" i="10"/>
  <c r="A24" i="10"/>
  <c r="E23" i="10"/>
  <c r="C23" i="10"/>
  <c r="A23" i="10"/>
  <c r="E22" i="10"/>
  <c r="C22" i="10"/>
  <c r="A22" i="10"/>
  <c r="E21" i="10"/>
  <c r="C21" i="10"/>
  <c r="A21" i="10"/>
  <c r="E20" i="10"/>
  <c r="C20" i="10"/>
  <c r="A20" i="10"/>
  <c r="E19" i="10"/>
  <c r="C19" i="10"/>
  <c r="A19" i="10"/>
  <c r="E18" i="10"/>
  <c r="C18" i="10"/>
  <c r="A18" i="10"/>
  <c r="E17" i="10"/>
  <c r="C17" i="10"/>
  <c r="A17" i="10"/>
  <c r="E16" i="10"/>
  <c r="C16" i="10"/>
  <c r="A16" i="10"/>
  <c r="E15" i="10"/>
  <c r="C15" i="10"/>
  <c r="A15" i="10"/>
  <c r="E14" i="10"/>
  <c r="C14" i="10"/>
  <c r="A14" i="10"/>
  <c r="E13" i="10"/>
  <c r="C13" i="10"/>
  <c r="A13" i="10"/>
  <c r="E12" i="10"/>
  <c r="C12" i="10"/>
  <c r="A12" i="10"/>
  <c r="E11" i="10"/>
  <c r="C11" i="10"/>
  <c r="A11" i="10"/>
  <c r="E10" i="10"/>
  <c r="C10" i="10"/>
  <c r="A10" i="10"/>
  <c r="E9" i="10"/>
  <c r="C9" i="10"/>
  <c r="A9" i="10"/>
  <c r="E8" i="10"/>
  <c r="C8" i="10"/>
  <c r="A8" i="10"/>
  <c r="E7" i="10"/>
  <c r="C7" i="10"/>
  <c r="A7" i="10"/>
  <c r="E6" i="10"/>
  <c r="C6" i="10"/>
  <c r="A6" i="10"/>
  <c r="E5" i="10"/>
  <c r="C5" i="10"/>
  <c r="A5" i="10"/>
  <c r="E4" i="10"/>
  <c r="C4" i="10"/>
  <c r="A4" i="10"/>
  <c r="E3" i="10"/>
  <c r="C3" i="10"/>
  <c r="A3" i="10"/>
  <c r="E2" i="10"/>
  <c r="C2" i="10"/>
  <c r="A2" i="10"/>
  <c r="D14" i="8"/>
  <c r="D13" i="8"/>
  <c r="D12" i="8"/>
  <c r="D11" i="8"/>
  <c r="D10" i="8"/>
  <c r="D9" i="8"/>
  <c r="D8" i="8"/>
  <c r="D7" i="8"/>
  <c r="D6" i="8"/>
  <c r="D5" i="8"/>
  <c r="D4" i="8"/>
  <c r="D3" i="8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3" i="7"/>
  <c r="F4" i="5"/>
  <c r="E4" i="5"/>
  <c r="D4" i="5"/>
  <c r="A47" i="4"/>
  <c r="A46" i="4"/>
  <c r="A45" i="4"/>
  <c r="A44" i="4"/>
  <c r="A43" i="4"/>
  <c r="A42" i="4"/>
  <c r="A41" i="4"/>
  <c r="A40" i="4"/>
  <c r="A39" i="4"/>
  <c r="A38" i="4"/>
  <c r="A37" i="4"/>
  <c r="A36" i="4"/>
  <c r="H31" i="4"/>
  <c r="F31" i="4"/>
  <c r="E31" i="4"/>
  <c r="D31" i="4"/>
  <c r="C31" i="4"/>
  <c r="B31" i="4"/>
  <c r="A31" i="4"/>
  <c r="H30" i="4"/>
  <c r="F30" i="4"/>
  <c r="E30" i="4"/>
  <c r="D30" i="4"/>
  <c r="C30" i="4"/>
  <c r="B30" i="4"/>
  <c r="A30" i="4"/>
  <c r="H29" i="4"/>
  <c r="F29" i="4"/>
  <c r="E29" i="4"/>
  <c r="D29" i="4"/>
  <c r="C29" i="4"/>
  <c r="B29" i="4"/>
  <c r="A29" i="4"/>
  <c r="H28" i="4"/>
  <c r="F28" i="4"/>
  <c r="E28" i="4"/>
  <c r="D28" i="4"/>
  <c r="C28" i="4"/>
  <c r="B28" i="4"/>
  <c r="A28" i="4"/>
  <c r="H27" i="4"/>
  <c r="F27" i="4"/>
  <c r="E27" i="4"/>
  <c r="D27" i="4"/>
  <c r="C27" i="4"/>
  <c r="B27" i="4"/>
  <c r="A27" i="4"/>
  <c r="H26" i="4"/>
  <c r="F26" i="4"/>
  <c r="E26" i="4"/>
  <c r="D26" i="4"/>
  <c r="C26" i="4"/>
  <c r="B26" i="4"/>
  <c r="A26" i="4"/>
  <c r="H25" i="4"/>
  <c r="F25" i="4"/>
  <c r="E25" i="4"/>
  <c r="D25" i="4"/>
  <c r="C25" i="4"/>
  <c r="B25" i="4"/>
  <c r="A25" i="4"/>
  <c r="H24" i="4"/>
  <c r="F24" i="4"/>
  <c r="E24" i="4"/>
  <c r="D24" i="4"/>
  <c r="C24" i="4"/>
  <c r="B24" i="4"/>
  <c r="A24" i="4"/>
  <c r="H23" i="4"/>
  <c r="F23" i="4"/>
  <c r="E23" i="4"/>
  <c r="D23" i="4"/>
  <c r="C23" i="4"/>
  <c r="B23" i="4"/>
  <c r="A23" i="4"/>
  <c r="H22" i="4"/>
  <c r="F22" i="4"/>
  <c r="E22" i="4"/>
  <c r="D22" i="4"/>
  <c r="C22" i="4"/>
  <c r="B22" i="4"/>
  <c r="A22" i="4"/>
  <c r="H21" i="4"/>
  <c r="F21" i="4"/>
  <c r="E21" i="4"/>
  <c r="D21" i="4"/>
  <c r="C21" i="4"/>
  <c r="B21" i="4"/>
  <c r="A21" i="4"/>
  <c r="H20" i="4"/>
  <c r="F20" i="4"/>
  <c r="E20" i="4"/>
  <c r="D20" i="4"/>
  <c r="C20" i="4"/>
  <c r="B20" i="4"/>
  <c r="A20" i="4"/>
  <c r="H19" i="4"/>
  <c r="F19" i="4"/>
  <c r="E19" i="4"/>
  <c r="D19" i="4"/>
  <c r="C19" i="4"/>
  <c r="B19" i="4"/>
  <c r="A19" i="4"/>
  <c r="H18" i="4"/>
  <c r="F18" i="4"/>
  <c r="E18" i="4"/>
  <c r="D18" i="4"/>
  <c r="C18" i="4"/>
  <c r="B18" i="4"/>
  <c r="A18" i="4"/>
  <c r="H17" i="4"/>
  <c r="F17" i="4"/>
  <c r="E17" i="4"/>
  <c r="D17" i="4"/>
  <c r="C17" i="4"/>
  <c r="B17" i="4"/>
  <c r="A17" i="4"/>
  <c r="H16" i="4"/>
  <c r="F16" i="4"/>
  <c r="E16" i="4"/>
  <c r="D16" i="4"/>
  <c r="C16" i="4"/>
  <c r="B16" i="4"/>
  <c r="A16" i="4"/>
  <c r="F15" i="4"/>
  <c r="C15" i="4"/>
  <c r="B15" i="4"/>
  <c r="A15" i="4"/>
  <c r="F14" i="4"/>
  <c r="C14" i="4"/>
  <c r="B14" i="4"/>
  <c r="A14" i="4"/>
  <c r="F13" i="4"/>
  <c r="C13" i="4"/>
  <c r="B13" i="4"/>
  <c r="A13" i="4"/>
  <c r="F12" i="4"/>
  <c r="C12" i="4"/>
  <c r="B12" i="4"/>
  <c r="A12" i="4"/>
  <c r="F11" i="4"/>
  <c r="C11" i="4"/>
  <c r="B11" i="4"/>
  <c r="A11" i="4"/>
  <c r="F10" i="4"/>
  <c r="C10" i="4"/>
  <c r="B10" i="4"/>
  <c r="A10" i="4"/>
  <c r="F9" i="4"/>
  <c r="C9" i="4"/>
  <c r="B9" i="4"/>
  <c r="A9" i="4"/>
  <c r="F8" i="4"/>
  <c r="C8" i="4"/>
  <c r="B8" i="4"/>
  <c r="A8" i="4"/>
  <c r="B43" i="3"/>
  <c r="F39" i="3"/>
  <c r="B10" i="3"/>
  <c r="F9" i="3"/>
  <c r="B9" i="3"/>
  <c r="F8" i="3"/>
  <c r="B8" i="3"/>
  <c r="F7" i="3"/>
  <c r="B4" i="3"/>
  <c r="B3" i="3"/>
  <c r="B2" i="3"/>
  <c r="I39" i="2"/>
  <c r="J36" i="2"/>
  <c r="H36" i="2"/>
  <c r="G36" i="2"/>
  <c r="F36" i="2"/>
  <c r="C36" i="2"/>
  <c r="J35" i="2"/>
  <c r="H35" i="2"/>
  <c r="G35" i="2"/>
  <c r="F35" i="2"/>
  <c r="C35" i="2"/>
  <c r="J34" i="2"/>
  <c r="H34" i="2"/>
  <c r="G34" i="2"/>
  <c r="F34" i="2"/>
  <c r="C34" i="2"/>
  <c r="J33" i="2"/>
  <c r="H33" i="2"/>
  <c r="G33" i="2"/>
  <c r="F33" i="2"/>
  <c r="C33" i="2"/>
  <c r="J32" i="2"/>
  <c r="H32" i="2"/>
  <c r="G32" i="2"/>
  <c r="F32" i="2"/>
  <c r="C32" i="2"/>
  <c r="J31" i="2"/>
  <c r="H31" i="2"/>
  <c r="G31" i="2"/>
  <c r="F31" i="2"/>
  <c r="C31" i="2"/>
  <c r="J30" i="2"/>
  <c r="H30" i="2"/>
  <c r="G30" i="2"/>
  <c r="F30" i="2"/>
  <c r="C30" i="2"/>
  <c r="J29" i="2"/>
  <c r="H29" i="2"/>
  <c r="G29" i="2"/>
  <c r="F29" i="2"/>
  <c r="C29" i="2"/>
  <c r="J28" i="2"/>
  <c r="H28" i="2"/>
  <c r="G28" i="2"/>
  <c r="F28" i="2"/>
  <c r="C28" i="2"/>
  <c r="J27" i="2"/>
  <c r="H27" i="2"/>
  <c r="G27" i="2"/>
  <c r="F27" i="2"/>
  <c r="C27" i="2"/>
  <c r="J26" i="2"/>
  <c r="H26" i="2"/>
  <c r="G26" i="2"/>
  <c r="F26" i="2"/>
  <c r="C26" i="2"/>
  <c r="J25" i="2"/>
  <c r="H25" i="2"/>
  <c r="G25" i="2"/>
  <c r="F25" i="2"/>
  <c r="C25" i="2"/>
  <c r="J24" i="2"/>
  <c r="H24" i="2"/>
  <c r="G24" i="2"/>
  <c r="F24" i="2"/>
  <c r="C24" i="2"/>
  <c r="J23" i="2"/>
  <c r="H23" i="2"/>
  <c r="G23" i="2"/>
  <c r="F23" i="2"/>
  <c r="C23" i="2"/>
  <c r="J22" i="2"/>
  <c r="H22" i="2"/>
  <c r="G22" i="2"/>
  <c r="F22" i="2"/>
  <c r="C22" i="2"/>
  <c r="J21" i="2"/>
  <c r="H21" i="2"/>
  <c r="G21" i="2"/>
  <c r="F21" i="2"/>
  <c r="C21" i="2"/>
  <c r="C20" i="2"/>
  <c r="C19" i="2"/>
  <c r="J18" i="2"/>
  <c r="C18" i="2"/>
  <c r="C17" i="2"/>
  <c r="C16" i="2"/>
  <c r="C15" i="2"/>
  <c r="C14" i="2"/>
  <c r="C13" i="2"/>
  <c r="E52" i="5" l="1"/>
  <c r="H20" i="2"/>
  <c r="G20" i="2"/>
  <c r="D15" i="4" s="1"/>
  <c r="F20" i="2"/>
  <c r="G19" i="2"/>
  <c r="D14" i="4" s="1"/>
  <c r="F19" i="2"/>
  <c r="H19" i="2"/>
  <c r="F113" i="10"/>
  <c r="F112" i="10"/>
  <c r="F111" i="10"/>
  <c r="F110" i="10"/>
  <c r="F109" i="10"/>
  <c r="F108" i="10"/>
  <c r="F107" i="10"/>
  <c r="F106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0" i="10"/>
  <c r="F39" i="10"/>
  <c r="F38" i="10"/>
  <c r="F37" i="10"/>
  <c r="F36" i="10"/>
  <c r="F35" i="10"/>
  <c r="F34" i="10"/>
  <c r="F32" i="10"/>
  <c r="F31" i="10"/>
  <c r="F30" i="10"/>
  <c r="F26" i="10"/>
  <c r="F25" i="10"/>
  <c r="F23" i="10"/>
  <c r="F22" i="10"/>
  <c r="F17" i="10"/>
  <c r="F13" i="10"/>
  <c r="F12" i="10"/>
  <c r="F7" i="10"/>
  <c r="F41" i="10"/>
  <c r="F5" i="10"/>
  <c r="F74" i="10"/>
  <c r="F33" i="10"/>
  <c r="F29" i="10"/>
  <c r="F28" i="10"/>
  <c r="F27" i="10"/>
  <c r="F24" i="10"/>
  <c r="F21" i="10"/>
  <c r="F20" i="10"/>
  <c r="F19" i="10"/>
  <c r="F18" i="10"/>
  <c r="F16" i="10"/>
  <c r="F14" i="10"/>
  <c r="F11" i="10"/>
  <c r="F10" i="10"/>
  <c r="F9" i="10"/>
  <c r="F8" i="10"/>
  <c r="F6" i="10"/>
  <c r="F2" i="10"/>
  <c r="F15" i="10"/>
  <c r="E206" i="5"/>
  <c r="D206" i="5"/>
  <c r="F206" i="5" s="1"/>
  <c r="C206" i="5"/>
  <c r="B206" i="5"/>
  <c r="A206" i="5"/>
  <c r="E205" i="5"/>
  <c r="D205" i="5"/>
  <c r="F205" i="5" s="1"/>
  <c r="C205" i="5"/>
  <c r="B205" i="5"/>
  <c r="A205" i="5"/>
  <c r="E204" i="5"/>
  <c r="D204" i="5"/>
  <c r="F204" i="5" s="1"/>
  <c r="C204" i="5"/>
  <c r="B204" i="5"/>
  <c r="A204" i="5"/>
  <c r="E203" i="5"/>
  <c r="D203" i="5"/>
  <c r="F203" i="5" s="1"/>
  <c r="C203" i="5"/>
  <c r="B203" i="5"/>
  <c r="A203" i="5"/>
  <c r="E202" i="5"/>
  <c r="D202" i="5"/>
  <c r="F202" i="5" s="1"/>
  <c r="C202" i="5"/>
  <c r="B202" i="5"/>
  <c r="A202" i="5"/>
  <c r="E201" i="5"/>
  <c r="D201" i="5"/>
  <c r="F201" i="5" s="1"/>
  <c r="C201" i="5"/>
  <c r="B201" i="5"/>
  <c r="A201" i="5"/>
  <c r="E200" i="5"/>
  <c r="D200" i="5"/>
  <c r="F200" i="5" s="1"/>
  <c r="C200" i="5"/>
  <c r="B200" i="5"/>
  <c r="A200" i="5"/>
  <c r="E199" i="5"/>
  <c r="D199" i="5"/>
  <c r="F199" i="5" s="1"/>
  <c r="C199" i="5"/>
  <c r="B199" i="5"/>
  <c r="A199" i="5"/>
  <c r="E198" i="5"/>
  <c r="D198" i="5"/>
  <c r="F198" i="5" s="1"/>
  <c r="C198" i="5"/>
  <c r="B198" i="5"/>
  <c r="A198" i="5"/>
  <c r="E197" i="5"/>
  <c r="D197" i="5"/>
  <c r="F197" i="5" s="1"/>
  <c r="C197" i="5"/>
  <c r="B197" i="5"/>
  <c r="A197" i="5"/>
  <c r="E196" i="5"/>
  <c r="D196" i="5"/>
  <c r="F196" i="5" s="1"/>
  <c r="C196" i="5"/>
  <c r="B196" i="5"/>
  <c r="E195" i="5"/>
  <c r="D195" i="5"/>
  <c r="F195" i="5" s="1"/>
  <c r="C195" i="5"/>
  <c r="B195" i="5"/>
  <c r="A195" i="5"/>
  <c r="E194" i="5"/>
  <c r="D194" i="5"/>
  <c r="F194" i="5" s="1"/>
  <c r="C194" i="5"/>
  <c r="B194" i="5"/>
  <c r="A194" i="5"/>
  <c r="E193" i="5"/>
  <c r="D193" i="5"/>
  <c r="F193" i="5" s="1"/>
  <c r="C193" i="5"/>
  <c r="B193" i="5"/>
  <c r="A193" i="5"/>
  <c r="E192" i="5"/>
  <c r="D192" i="5"/>
  <c r="F192" i="5" s="1"/>
  <c r="C192" i="5"/>
  <c r="B192" i="5"/>
  <c r="A192" i="5"/>
  <c r="E191" i="5"/>
  <c r="D191" i="5"/>
  <c r="F191" i="5" s="1"/>
  <c r="C191" i="5"/>
  <c r="B191" i="5"/>
  <c r="A191" i="5"/>
  <c r="E190" i="5"/>
  <c r="D190" i="5"/>
  <c r="F190" i="5" s="1"/>
  <c r="C190" i="5"/>
  <c r="B190" i="5"/>
  <c r="A190" i="5"/>
  <c r="E189" i="5"/>
  <c r="D189" i="5"/>
  <c r="F189" i="5" s="1"/>
  <c r="C189" i="5"/>
  <c r="B189" i="5"/>
  <c r="A189" i="5"/>
  <c r="E188" i="5"/>
  <c r="D188" i="5"/>
  <c r="F188" i="5" s="1"/>
  <c r="C188" i="5"/>
  <c r="B188" i="5"/>
  <c r="A188" i="5"/>
  <c r="E187" i="5"/>
  <c r="D187" i="5"/>
  <c r="F187" i="5" s="1"/>
  <c r="C187" i="5"/>
  <c r="B187" i="5"/>
  <c r="E186" i="5"/>
  <c r="D186" i="5"/>
  <c r="F186" i="5" s="1"/>
  <c r="C186" i="5"/>
  <c r="B186" i="5"/>
  <c r="A186" i="5"/>
  <c r="E185" i="5"/>
  <c r="C185" i="5"/>
  <c r="B185" i="5"/>
  <c r="E184" i="5"/>
  <c r="C184" i="5"/>
  <c r="E183" i="5"/>
  <c r="C183" i="5"/>
  <c r="A183" i="5"/>
  <c r="D182" i="5"/>
  <c r="F182" i="5" s="1"/>
  <c r="B182" i="5"/>
  <c r="E181" i="5"/>
  <c r="C181" i="5"/>
  <c r="A181" i="5"/>
  <c r="E180" i="5"/>
  <c r="C180" i="5"/>
  <c r="A180" i="5"/>
  <c r="D179" i="5"/>
  <c r="F179" i="5" s="1"/>
  <c r="B179" i="5"/>
  <c r="E178" i="5"/>
  <c r="C178" i="5"/>
  <c r="A178" i="5"/>
  <c r="E177" i="5"/>
  <c r="C177" i="5"/>
  <c r="A177" i="5"/>
  <c r="E176" i="5"/>
  <c r="C176" i="5"/>
  <c r="A176" i="5"/>
  <c r="C175" i="5"/>
  <c r="A175" i="5"/>
  <c r="D174" i="5"/>
  <c r="F174" i="5" s="1"/>
  <c r="B174" i="5"/>
  <c r="D173" i="5"/>
  <c r="F173" i="5" s="1"/>
  <c r="B173" i="5"/>
  <c r="E172" i="5"/>
  <c r="B172" i="5"/>
  <c r="E171" i="5"/>
  <c r="C171" i="5"/>
  <c r="A171" i="5"/>
  <c r="D170" i="5"/>
  <c r="F170" i="5" s="1"/>
  <c r="B170" i="5"/>
  <c r="B168" i="5"/>
  <c r="E167" i="5"/>
  <c r="C167" i="5"/>
  <c r="A167" i="5"/>
  <c r="E166" i="5"/>
  <c r="C166" i="5"/>
  <c r="A166" i="5"/>
  <c r="D165" i="5"/>
  <c r="F165" i="5" s="1"/>
  <c r="B165" i="5"/>
  <c r="E164" i="5"/>
  <c r="C164" i="5"/>
  <c r="A164" i="5"/>
  <c r="E163" i="5"/>
  <c r="C163" i="5"/>
  <c r="A163" i="5"/>
  <c r="D162" i="5"/>
  <c r="F162" i="5" s="1"/>
  <c r="B162" i="5"/>
  <c r="E161" i="5"/>
  <c r="C161" i="5"/>
  <c r="A161" i="5"/>
  <c r="D160" i="5"/>
  <c r="F160" i="5" s="1"/>
  <c r="B160" i="5"/>
  <c r="D159" i="5"/>
  <c r="F159" i="5" s="1"/>
  <c r="C159" i="5"/>
  <c r="B159" i="5"/>
  <c r="A159" i="5"/>
  <c r="E158" i="5"/>
  <c r="C158" i="5"/>
  <c r="A158" i="5"/>
  <c r="D157" i="5"/>
  <c r="F157" i="5" s="1"/>
  <c r="B157" i="5"/>
  <c r="E156" i="5"/>
  <c r="C156" i="5"/>
  <c r="A156" i="5"/>
  <c r="D155" i="5"/>
  <c r="F155" i="5" s="1"/>
  <c r="D59" i="5"/>
  <c r="F59" i="5" s="1"/>
  <c r="A59" i="5"/>
  <c r="A58" i="5"/>
  <c r="C57" i="5"/>
  <c r="D56" i="5"/>
  <c r="F56" i="5" s="1"/>
  <c r="C55" i="5"/>
  <c r="C54" i="5"/>
  <c r="D53" i="5"/>
  <c r="F53" i="5" s="1"/>
  <c r="D52" i="5"/>
  <c r="F52" i="5" s="1"/>
  <c r="E51" i="5"/>
  <c r="A51" i="5"/>
  <c r="B50" i="5"/>
  <c r="D49" i="5"/>
  <c r="F49" i="5" s="1"/>
  <c r="E48" i="5"/>
  <c r="C47" i="5"/>
  <c r="E46" i="5"/>
  <c r="C45" i="5"/>
  <c r="B44" i="5"/>
  <c r="C43" i="5"/>
  <c r="B42" i="5"/>
  <c r="D41" i="5"/>
  <c r="F41" i="5" s="1"/>
  <c r="E40" i="5"/>
  <c r="E39" i="5"/>
  <c r="E38" i="5"/>
  <c r="E37" i="5"/>
  <c r="E36" i="5"/>
  <c r="C35" i="5"/>
  <c r="D34" i="5"/>
  <c r="F34" i="5" s="1"/>
  <c r="C33" i="5"/>
  <c r="B32" i="5"/>
  <c r="C31" i="5"/>
  <c r="D30" i="5"/>
  <c r="F30" i="5" s="1"/>
  <c r="E29" i="5"/>
  <c r="E28" i="5"/>
  <c r="A27" i="5"/>
  <c r="C26" i="5"/>
  <c r="C25" i="5"/>
  <c r="B24" i="5"/>
  <c r="B23" i="5"/>
  <c r="D22" i="5"/>
  <c r="F22" i="5" s="1"/>
  <c r="D21" i="5"/>
  <c r="F21" i="5" s="1"/>
  <c r="E20" i="5"/>
  <c r="D19" i="5"/>
  <c r="F19" i="5" s="1"/>
  <c r="B18" i="5"/>
  <c r="D17" i="5"/>
  <c r="F17" i="5" s="1"/>
  <c r="E16" i="5"/>
  <c r="B15" i="5"/>
  <c r="B14" i="5"/>
  <c r="D13" i="5"/>
  <c r="F13" i="5" s="1"/>
  <c r="D12" i="5"/>
  <c r="F12" i="5" s="1"/>
  <c r="A196" i="5"/>
  <c r="A187" i="5"/>
  <c r="D185" i="5"/>
  <c r="F185" i="5" s="1"/>
  <c r="A185" i="5"/>
  <c r="D184" i="5"/>
  <c r="F184" i="5" s="1"/>
  <c r="B184" i="5"/>
  <c r="A184" i="5"/>
  <c r="D183" i="5"/>
  <c r="F183" i="5" s="1"/>
  <c r="B183" i="5"/>
  <c r="E182" i="5"/>
  <c r="C182" i="5"/>
  <c r="A182" i="5"/>
  <c r="D181" i="5"/>
  <c r="F181" i="5" s="1"/>
  <c r="B181" i="5"/>
  <c r="D180" i="5"/>
  <c r="F180" i="5" s="1"/>
  <c r="B180" i="5"/>
  <c r="E179" i="5"/>
  <c r="C179" i="5"/>
  <c r="A179" i="5"/>
  <c r="D178" i="5"/>
  <c r="F178" i="5" s="1"/>
  <c r="B178" i="5"/>
  <c r="D177" i="5"/>
  <c r="F177" i="5" s="1"/>
  <c r="B177" i="5"/>
  <c r="D176" i="5"/>
  <c r="F176" i="5" s="1"/>
  <c r="B176" i="5"/>
  <c r="D175" i="5"/>
  <c r="F175" i="5" s="1"/>
  <c r="B175" i="5"/>
  <c r="E174" i="5"/>
  <c r="C174" i="5"/>
  <c r="A174" i="5"/>
  <c r="E173" i="5"/>
  <c r="C173" i="5"/>
  <c r="A173" i="5"/>
  <c r="D172" i="5"/>
  <c r="F172" i="5" s="1"/>
  <c r="C172" i="5"/>
  <c r="A172" i="5"/>
  <c r="D171" i="5"/>
  <c r="F171" i="5" s="1"/>
  <c r="B171" i="5"/>
  <c r="E170" i="5"/>
  <c r="C170" i="5"/>
  <c r="A170" i="5"/>
  <c r="E169" i="5"/>
  <c r="D169" i="5"/>
  <c r="F169" i="5" s="1"/>
  <c r="C169" i="5"/>
  <c r="B169" i="5"/>
  <c r="A169" i="5"/>
  <c r="E168" i="5"/>
  <c r="D168" i="5"/>
  <c r="F168" i="5" s="1"/>
  <c r="C168" i="5"/>
  <c r="A168" i="5"/>
  <c r="D167" i="5"/>
  <c r="F167" i="5" s="1"/>
  <c r="B167" i="5"/>
  <c r="D166" i="5"/>
  <c r="F166" i="5" s="1"/>
  <c r="B166" i="5"/>
  <c r="E165" i="5"/>
  <c r="C165" i="5"/>
  <c r="A165" i="5"/>
  <c r="D164" i="5"/>
  <c r="F164" i="5" s="1"/>
  <c r="B164" i="5"/>
  <c r="D163" i="5"/>
  <c r="F163" i="5" s="1"/>
  <c r="B163" i="5"/>
  <c r="E162" i="5"/>
  <c r="C162" i="5"/>
  <c r="A162" i="5"/>
  <c r="D161" i="5"/>
  <c r="F161" i="5" s="1"/>
  <c r="B161" i="5"/>
  <c r="E160" i="5"/>
  <c r="C160" i="5"/>
  <c r="A160" i="5"/>
  <c r="E159" i="5"/>
  <c r="D158" i="5"/>
  <c r="F158" i="5" s="1"/>
  <c r="B158" i="5"/>
  <c r="E157" i="5"/>
  <c r="C157" i="5"/>
  <c r="A157" i="5"/>
  <c r="D156" i="5"/>
  <c r="F156" i="5" s="1"/>
  <c r="B156" i="5"/>
  <c r="E155" i="5"/>
  <c r="C155" i="5"/>
  <c r="C59" i="5"/>
  <c r="D58" i="5"/>
  <c r="F58" i="5" s="1"/>
  <c r="B57" i="5"/>
  <c r="E56" i="5"/>
  <c r="A56" i="5"/>
  <c r="B55" i="5"/>
  <c r="A54" i="5"/>
  <c r="B53" i="5"/>
  <c r="A52" i="5"/>
  <c r="D50" i="5"/>
  <c r="F50" i="5" s="1"/>
  <c r="B49" i="5"/>
  <c r="C48" i="5"/>
  <c r="D47" i="5"/>
  <c r="F47" i="5" s="1"/>
  <c r="D46" i="5"/>
  <c r="F46" i="5" s="1"/>
  <c r="E45" i="5"/>
  <c r="D44" i="5"/>
  <c r="F44" i="5" s="1"/>
  <c r="E43" i="5"/>
  <c r="A43" i="5"/>
  <c r="A42" i="5"/>
  <c r="C40" i="5"/>
  <c r="D39" i="5"/>
  <c r="F39" i="5" s="1"/>
  <c r="D38" i="5"/>
  <c r="F38" i="5" s="1"/>
  <c r="D37" i="5"/>
  <c r="F37" i="5" s="1"/>
  <c r="D36" i="5"/>
  <c r="F36" i="5" s="1"/>
  <c r="E35" i="5"/>
  <c r="B34" i="5"/>
  <c r="A33" i="5"/>
  <c r="A32" i="5"/>
  <c r="B31" i="5"/>
  <c r="B30" i="5"/>
  <c r="A29" i="5"/>
  <c r="A28" i="5"/>
  <c r="B27" i="5"/>
  <c r="A26" i="5"/>
  <c r="B25" i="5"/>
  <c r="C24" i="5"/>
  <c r="C23" i="5"/>
  <c r="B22" i="5"/>
  <c r="C21" i="5"/>
  <c r="B20" i="5"/>
  <c r="C19" i="5"/>
  <c r="D18" i="5"/>
  <c r="F18" i="5" s="1"/>
  <c r="E17" i="5"/>
  <c r="D16" i="5"/>
  <c r="F16" i="5" s="1"/>
  <c r="E15" i="5"/>
  <c r="E14" i="5"/>
  <c r="A13" i="5"/>
  <c r="B12" i="5"/>
  <c r="E175" i="5"/>
  <c r="F4" i="10"/>
  <c r="F3" i="10"/>
  <c r="B155" i="5"/>
  <c r="A155" i="5"/>
  <c r="E154" i="5"/>
  <c r="D154" i="5"/>
  <c r="F154" i="5" s="1"/>
  <c r="C154" i="5"/>
  <c r="B154" i="5"/>
  <c r="A154" i="5"/>
  <c r="E153" i="5"/>
  <c r="D153" i="5"/>
  <c r="F153" i="5" s="1"/>
  <c r="C153" i="5"/>
  <c r="B153" i="5"/>
  <c r="A153" i="5"/>
  <c r="E152" i="5"/>
  <c r="D152" i="5"/>
  <c r="F152" i="5" s="1"/>
  <c r="C152" i="5"/>
  <c r="B152" i="5"/>
  <c r="A152" i="5"/>
  <c r="E151" i="5"/>
  <c r="D151" i="5"/>
  <c r="F151" i="5" s="1"/>
  <c r="C151" i="5"/>
  <c r="B151" i="5"/>
  <c r="A151" i="5"/>
  <c r="E150" i="5"/>
  <c r="D150" i="5"/>
  <c r="F150" i="5" s="1"/>
  <c r="C150" i="5"/>
  <c r="B150" i="5"/>
  <c r="A150" i="5"/>
  <c r="E149" i="5"/>
  <c r="D149" i="5"/>
  <c r="F149" i="5" s="1"/>
  <c r="C149" i="5"/>
  <c r="B149" i="5"/>
  <c r="A149" i="5"/>
  <c r="E148" i="5"/>
  <c r="D148" i="5"/>
  <c r="F148" i="5" s="1"/>
  <c r="C148" i="5"/>
  <c r="B148" i="5"/>
  <c r="A148" i="5"/>
  <c r="E147" i="5"/>
  <c r="D147" i="5"/>
  <c r="F147" i="5" s="1"/>
  <c r="C147" i="5"/>
  <c r="B147" i="5"/>
  <c r="A147" i="5"/>
  <c r="E146" i="5"/>
  <c r="D146" i="5"/>
  <c r="F146" i="5" s="1"/>
  <c r="C146" i="5"/>
  <c r="B146" i="5"/>
  <c r="A146" i="5"/>
  <c r="E145" i="5"/>
  <c r="D145" i="5"/>
  <c r="F145" i="5" s="1"/>
  <c r="C145" i="5"/>
  <c r="B145" i="5"/>
  <c r="A145" i="5"/>
  <c r="E144" i="5"/>
  <c r="D144" i="5"/>
  <c r="F144" i="5" s="1"/>
  <c r="C144" i="5"/>
  <c r="B144" i="5"/>
  <c r="A144" i="5"/>
  <c r="E143" i="5"/>
  <c r="D143" i="5"/>
  <c r="F143" i="5" s="1"/>
  <c r="C143" i="5"/>
  <c r="B143" i="5"/>
  <c r="A143" i="5"/>
  <c r="E142" i="5"/>
  <c r="D142" i="5"/>
  <c r="F142" i="5" s="1"/>
  <c r="C142" i="5"/>
  <c r="B142" i="5"/>
  <c r="A142" i="5"/>
  <c r="E141" i="5"/>
  <c r="D141" i="5"/>
  <c r="F141" i="5" s="1"/>
  <c r="C141" i="5"/>
  <c r="B141" i="5"/>
  <c r="A141" i="5"/>
  <c r="E140" i="5"/>
  <c r="D140" i="5"/>
  <c r="F140" i="5" s="1"/>
  <c r="C140" i="5"/>
  <c r="B140" i="5"/>
  <c r="A140" i="5"/>
  <c r="E139" i="5"/>
  <c r="D139" i="5"/>
  <c r="F139" i="5" s="1"/>
  <c r="C139" i="5"/>
  <c r="B139" i="5"/>
  <c r="A139" i="5"/>
  <c r="E138" i="5"/>
  <c r="D138" i="5"/>
  <c r="F138" i="5" s="1"/>
  <c r="C138" i="5"/>
  <c r="B138" i="5"/>
  <c r="A138" i="5"/>
  <c r="E137" i="5"/>
  <c r="D137" i="5"/>
  <c r="F137" i="5" s="1"/>
  <c r="C137" i="5"/>
  <c r="B137" i="5"/>
  <c r="A137" i="5"/>
  <c r="E136" i="5"/>
  <c r="D136" i="5"/>
  <c r="F136" i="5" s="1"/>
  <c r="C136" i="5"/>
  <c r="B136" i="5"/>
  <c r="A136" i="5"/>
  <c r="E135" i="5"/>
  <c r="D135" i="5"/>
  <c r="F135" i="5" s="1"/>
  <c r="C135" i="5"/>
  <c r="B135" i="5"/>
  <c r="A135" i="5"/>
  <c r="D134" i="5"/>
  <c r="F134" i="5" s="1"/>
  <c r="C134" i="5"/>
  <c r="B134" i="5"/>
  <c r="A134" i="5"/>
  <c r="E133" i="5"/>
  <c r="D133" i="5"/>
  <c r="F133" i="5" s="1"/>
  <c r="C133" i="5"/>
  <c r="B133" i="5"/>
  <c r="A133" i="5"/>
  <c r="E132" i="5"/>
  <c r="D132" i="5"/>
  <c r="F132" i="5" s="1"/>
  <c r="C132" i="5"/>
  <c r="B132" i="5"/>
  <c r="A132" i="5"/>
  <c r="E131" i="5"/>
  <c r="D131" i="5"/>
  <c r="F131" i="5" s="1"/>
  <c r="C131" i="5"/>
  <c r="B131" i="5"/>
  <c r="A131" i="5"/>
  <c r="E130" i="5"/>
  <c r="D130" i="5"/>
  <c r="F130" i="5" s="1"/>
  <c r="C130" i="5"/>
  <c r="B130" i="5"/>
  <c r="A130" i="5"/>
  <c r="E129" i="5"/>
  <c r="D129" i="5"/>
  <c r="F129" i="5" s="1"/>
  <c r="C129" i="5"/>
  <c r="B129" i="5"/>
  <c r="A129" i="5"/>
  <c r="E128" i="5"/>
  <c r="D128" i="5"/>
  <c r="F128" i="5" s="1"/>
  <c r="C128" i="5"/>
  <c r="B128" i="5"/>
  <c r="A128" i="5"/>
  <c r="E127" i="5"/>
  <c r="D127" i="5"/>
  <c r="F127" i="5" s="1"/>
  <c r="C127" i="5"/>
  <c r="B127" i="5"/>
  <c r="A127" i="5"/>
  <c r="E126" i="5"/>
  <c r="D126" i="5"/>
  <c r="F126" i="5" s="1"/>
  <c r="C126" i="5"/>
  <c r="B126" i="5"/>
  <c r="A126" i="5"/>
  <c r="E125" i="5"/>
  <c r="D125" i="5"/>
  <c r="F125" i="5" s="1"/>
  <c r="C125" i="5"/>
  <c r="B125" i="5"/>
  <c r="A125" i="5"/>
  <c r="E124" i="5"/>
  <c r="D124" i="5"/>
  <c r="F124" i="5" s="1"/>
  <c r="C124" i="5"/>
  <c r="B124" i="5"/>
  <c r="A124" i="5"/>
  <c r="E123" i="5"/>
  <c r="D123" i="5"/>
  <c r="F123" i="5" s="1"/>
  <c r="C123" i="5"/>
  <c r="B123" i="5"/>
  <c r="A123" i="5"/>
  <c r="E122" i="5"/>
  <c r="D122" i="5"/>
  <c r="F122" i="5" s="1"/>
  <c r="C122" i="5"/>
  <c r="B122" i="5"/>
  <c r="A122" i="5"/>
  <c r="E121" i="5"/>
  <c r="D121" i="5"/>
  <c r="F121" i="5" s="1"/>
  <c r="C121" i="5"/>
  <c r="B121" i="5"/>
  <c r="A121" i="5"/>
  <c r="E120" i="5"/>
  <c r="D120" i="5"/>
  <c r="F120" i="5" s="1"/>
  <c r="C120" i="5"/>
  <c r="B120" i="5"/>
  <c r="A120" i="5"/>
  <c r="E119" i="5"/>
  <c r="D119" i="5"/>
  <c r="F119" i="5" s="1"/>
  <c r="C119" i="5"/>
  <c r="B119" i="5"/>
  <c r="A119" i="5"/>
  <c r="E118" i="5"/>
  <c r="D118" i="5"/>
  <c r="F118" i="5" s="1"/>
  <c r="C118" i="5"/>
  <c r="B118" i="5"/>
  <c r="A118" i="5"/>
  <c r="E117" i="5"/>
  <c r="D117" i="5"/>
  <c r="F117" i="5" s="1"/>
  <c r="C117" i="5"/>
  <c r="B117" i="5"/>
  <c r="A117" i="5"/>
  <c r="E116" i="5"/>
  <c r="D116" i="5"/>
  <c r="F116" i="5" s="1"/>
  <c r="C116" i="5"/>
  <c r="B116" i="5"/>
  <c r="A116" i="5"/>
  <c r="E115" i="5"/>
  <c r="D115" i="5"/>
  <c r="F115" i="5" s="1"/>
  <c r="C115" i="5"/>
  <c r="B115" i="5"/>
  <c r="A115" i="5"/>
  <c r="E114" i="5"/>
  <c r="D114" i="5"/>
  <c r="F114" i="5" s="1"/>
  <c r="C114" i="5"/>
  <c r="B110" i="5"/>
  <c r="E109" i="5"/>
  <c r="D109" i="5"/>
  <c r="F109" i="5" s="1"/>
  <c r="B109" i="5"/>
  <c r="E108" i="5"/>
  <c r="C108" i="5"/>
  <c r="A108" i="5"/>
  <c r="E107" i="5"/>
  <c r="C107" i="5"/>
  <c r="A107" i="5"/>
  <c r="D106" i="5"/>
  <c r="F106" i="5" s="1"/>
  <c r="B106" i="5"/>
  <c r="E105" i="5"/>
  <c r="C105" i="5"/>
  <c r="A105" i="5"/>
  <c r="D104" i="5"/>
  <c r="F104" i="5" s="1"/>
  <c r="B104" i="5"/>
  <c r="E103" i="5"/>
  <c r="C103" i="5"/>
  <c r="A103" i="5"/>
  <c r="E102" i="5"/>
  <c r="C102" i="5"/>
  <c r="A102" i="5"/>
  <c r="D101" i="5"/>
  <c r="F101" i="5" s="1"/>
  <c r="B101" i="5"/>
  <c r="E100" i="5"/>
  <c r="C100" i="5"/>
  <c r="A100" i="5"/>
  <c r="D99" i="5"/>
  <c r="F99" i="5" s="1"/>
  <c r="B99" i="5"/>
  <c r="E98" i="5"/>
  <c r="C98" i="5"/>
  <c r="A98" i="5"/>
  <c r="D97" i="5"/>
  <c r="F97" i="5" s="1"/>
  <c r="B97" i="5"/>
  <c r="D96" i="5"/>
  <c r="F96" i="5" s="1"/>
  <c r="B96" i="5"/>
  <c r="E95" i="5"/>
  <c r="C95" i="5"/>
  <c r="A95" i="5"/>
  <c r="E94" i="5"/>
  <c r="C94" i="5"/>
  <c r="A94" i="5"/>
  <c r="C93" i="5"/>
  <c r="A93" i="5"/>
  <c r="D92" i="5"/>
  <c r="F92" i="5" s="1"/>
  <c r="B92" i="5"/>
  <c r="D91" i="5"/>
  <c r="F91" i="5" s="1"/>
  <c r="B91" i="5"/>
  <c r="E90" i="5"/>
  <c r="C90" i="5"/>
  <c r="A90" i="5"/>
  <c r="D89" i="5"/>
  <c r="F89" i="5" s="1"/>
  <c r="B89" i="5"/>
  <c r="A89" i="5"/>
  <c r="E88" i="5"/>
  <c r="D88" i="5"/>
  <c r="F88" i="5" s="1"/>
  <c r="C88" i="5"/>
  <c r="B88" i="5"/>
  <c r="A88" i="5"/>
  <c r="E87" i="5"/>
  <c r="D87" i="5"/>
  <c r="F87" i="5" s="1"/>
  <c r="B87" i="5"/>
  <c r="A87" i="5"/>
  <c r="D86" i="5"/>
  <c r="F86" i="5" s="1"/>
  <c r="B86" i="5"/>
  <c r="D85" i="5"/>
  <c r="F85" i="5" s="1"/>
  <c r="B85" i="5"/>
  <c r="A85" i="5"/>
  <c r="D84" i="5"/>
  <c r="F84" i="5" s="1"/>
  <c r="B84" i="5"/>
  <c r="E83" i="5"/>
  <c r="C83" i="5"/>
  <c r="A83" i="5"/>
  <c r="D82" i="5"/>
  <c r="F82" i="5" s="1"/>
  <c r="B82" i="5"/>
  <c r="E81" i="5"/>
  <c r="C81" i="5"/>
  <c r="A81" i="5"/>
  <c r="D80" i="5"/>
  <c r="F80" i="5" s="1"/>
  <c r="C80" i="5"/>
  <c r="A80" i="5"/>
  <c r="D76" i="5"/>
  <c r="F76" i="5" s="1"/>
  <c r="B76" i="5"/>
  <c r="D75" i="5"/>
  <c r="F75" i="5" s="1"/>
  <c r="B75" i="5"/>
  <c r="E74" i="5"/>
  <c r="C74" i="5"/>
  <c r="A74" i="5"/>
  <c r="E73" i="5"/>
  <c r="C73" i="5"/>
  <c r="D72" i="5"/>
  <c r="F72" i="5" s="1"/>
  <c r="B72" i="5"/>
  <c r="E71" i="5"/>
  <c r="C71" i="5"/>
  <c r="A71" i="5"/>
  <c r="E70" i="5"/>
  <c r="C70" i="5"/>
  <c r="A70" i="5"/>
  <c r="D69" i="5"/>
  <c r="F69" i="5" s="1"/>
  <c r="B69" i="5"/>
  <c r="E68" i="5"/>
  <c r="C68" i="5"/>
  <c r="A68" i="5"/>
  <c r="D67" i="5"/>
  <c r="F67" i="5" s="1"/>
  <c r="B67" i="5"/>
  <c r="E66" i="5"/>
  <c r="C66" i="5"/>
  <c r="A66" i="5"/>
  <c r="D65" i="5"/>
  <c r="F65" i="5" s="1"/>
  <c r="B65" i="5"/>
  <c r="E64" i="5"/>
  <c r="C64" i="5"/>
  <c r="A64" i="5"/>
  <c r="D63" i="5"/>
  <c r="F63" i="5" s="1"/>
  <c r="B63" i="5"/>
  <c r="E62" i="5"/>
  <c r="C62" i="5"/>
  <c r="A62" i="5"/>
  <c r="E61" i="5"/>
  <c r="D61" i="5"/>
  <c r="F61" i="5" s="1"/>
  <c r="C61" i="5"/>
  <c r="B61" i="5"/>
  <c r="A61" i="5"/>
  <c r="E60" i="5"/>
  <c r="D60" i="5"/>
  <c r="F60" i="5" s="1"/>
  <c r="C60" i="5"/>
  <c r="B60" i="5"/>
  <c r="A60" i="5"/>
  <c r="E59" i="5"/>
  <c r="B59" i="5"/>
  <c r="B58" i="5"/>
  <c r="E57" i="5"/>
  <c r="A57" i="5"/>
  <c r="B56" i="5"/>
  <c r="D55" i="5"/>
  <c r="F55" i="5" s="1"/>
  <c r="D54" i="5"/>
  <c r="F54" i="5" s="1"/>
  <c r="C53" i="5"/>
  <c r="C51" i="5"/>
  <c r="C50" i="5"/>
  <c r="E49" i="5"/>
  <c r="A48" i="5"/>
  <c r="A47" i="5"/>
  <c r="B46" i="5"/>
  <c r="B45" i="5"/>
  <c r="C44" i="5"/>
  <c r="D43" i="5"/>
  <c r="F43" i="5" s="1"/>
  <c r="E42" i="5"/>
  <c r="B41" i="5"/>
  <c r="B40" i="5"/>
  <c r="C39" i="5"/>
  <c r="C38" i="5"/>
  <c r="A37" i="5"/>
  <c r="B36" i="5"/>
  <c r="B35" i="5"/>
  <c r="C34" i="5"/>
  <c r="E33" i="5"/>
  <c r="E32" i="5"/>
  <c r="D31" i="5"/>
  <c r="F31" i="5" s="1"/>
  <c r="E30" i="5"/>
  <c r="C29" i="5"/>
  <c r="C28" i="5"/>
  <c r="D27" i="5"/>
  <c r="F27" i="5" s="1"/>
  <c r="D26" i="5"/>
  <c r="F26" i="5" s="1"/>
  <c r="D25" i="5"/>
  <c r="F25" i="5" s="1"/>
  <c r="D24" i="5"/>
  <c r="F24" i="5" s="1"/>
  <c r="E23" i="5"/>
  <c r="C22" i="5"/>
  <c r="A21" i="5"/>
  <c r="A20" i="5"/>
  <c r="A19" i="5"/>
  <c r="A18" i="5"/>
  <c r="A17" i="5"/>
  <c r="C16" i="5"/>
  <c r="D15" i="5"/>
  <c r="F15" i="5" s="1"/>
  <c r="D14" i="5"/>
  <c r="F14" i="5" s="1"/>
  <c r="E13" i="5"/>
  <c r="E12" i="5"/>
  <c r="E134" i="5"/>
  <c r="H14" i="2"/>
  <c r="G14" i="2"/>
  <c r="D9" i="4" s="1"/>
  <c r="H13" i="2"/>
  <c r="F13" i="2"/>
  <c r="B114" i="5"/>
  <c r="A114" i="5"/>
  <c r="E113" i="5"/>
  <c r="D113" i="5"/>
  <c r="F113" i="5" s="1"/>
  <c r="C113" i="5"/>
  <c r="B113" i="5"/>
  <c r="A113" i="5"/>
  <c r="E112" i="5"/>
  <c r="D112" i="5"/>
  <c r="F112" i="5" s="1"/>
  <c r="C112" i="5"/>
  <c r="B112" i="5"/>
  <c r="A112" i="5"/>
  <c r="E111" i="5"/>
  <c r="D111" i="5"/>
  <c r="F111" i="5" s="1"/>
  <c r="C111" i="5"/>
  <c r="B111" i="5"/>
  <c r="A111" i="5"/>
  <c r="E110" i="5"/>
  <c r="D110" i="5"/>
  <c r="F110" i="5" s="1"/>
  <c r="C110" i="5"/>
  <c r="A110" i="5"/>
  <c r="C109" i="5"/>
  <c r="A109" i="5"/>
  <c r="D108" i="5"/>
  <c r="F108" i="5" s="1"/>
  <c r="B108" i="5"/>
  <c r="D107" i="5"/>
  <c r="F107" i="5" s="1"/>
  <c r="B107" i="5"/>
  <c r="E106" i="5"/>
  <c r="C106" i="5"/>
  <c r="A106" i="5"/>
  <c r="D105" i="5"/>
  <c r="F105" i="5" s="1"/>
  <c r="B105" i="5"/>
  <c r="E104" i="5"/>
  <c r="C104" i="5"/>
  <c r="A104" i="5"/>
  <c r="D103" i="5"/>
  <c r="F103" i="5" s="1"/>
  <c r="B103" i="5"/>
  <c r="D102" i="5"/>
  <c r="F102" i="5" s="1"/>
  <c r="B102" i="5"/>
  <c r="E101" i="5"/>
  <c r="C101" i="5"/>
  <c r="A101" i="5"/>
  <c r="D100" i="5"/>
  <c r="F100" i="5" s="1"/>
  <c r="B100" i="5"/>
  <c r="E99" i="5"/>
  <c r="C99" i="5"/>
  <c r="A99" i="5"/>
  <c r="D98" i="5"/>
  <c r="F98" i="5" s="1"/>
  <c r="B98" i="5"/>
  <c r="E97" i="5"/>
  <c r="C97" i="5"/>
  <c r="A97" i="5"/>
  <c r="E96" i="5"/>
  <c r="C96" i="5"/>
  <c r="A96" i="5"/>
  <c r="D95" i="5"/>
  <c r="F95" i="5" s="1"/>
  <c r="B95" i="5"/>
  <c r="D94" i="5"/>
  <c r="F94" i="5" s="1"/>
  <c r="B94" i="5"/>
  <c r="D93" i="5"/>
  <c r="F93" i="5" s="1"/>
  <c r="B93" i="5"/>
  <c r="E92" i="5"/>
  <c r="C92" i="5"/>
  <c r="A92" i="5"/>
  <c r="E91" i="5"/>
  <c r="C91" i="5"/>
  <c r="A91" i="5"/>
  <c r="D90" i="5"/>
  <c r="F90" i="5" s="1"/>
  <c r="B90" i="5"/>
  <c r="E89" i="5"/>
  <c r="C89" i="5"/>
  <c r="C87" i="5"/>
  <c r="E86" i="5"/>
  <c r="C86" i="5"/>
  <c r="A86" i="5"/>
  <c r="E85" i="5"/>
  <c r="C85" i="5"/>
  <c r="E84" i="5"/>
  <c r="C84" i="5"/>
  <c r="A84" i="5"/>
  <c r="D83" i="5"/>
  <c r="F83" i="5" s="1"/>
  <c r="B83" i="5"/>
  <c r="E82" i="5"/>
  <c r="C82" i="5"/>
  <c r="A82" i="5"/>
  <c r="D81" i="5"/>
  <c r="F81" i="5" s="1"/>
  <c r="B81" i="5"/>
  <c r="E80" i="5"/>
  <c r="B80" i="5"/>
  <c r="E79" i="5"/>
  <c r="D79" i="5"/>
  <c r="F79" i="5" s="1"/>
  <c r="C79" i="5"/>
  <c r="B79" i="5"/>
  <c r="A79" i="5"/>
  <c r="E78" i="5"/>
  <c r="D78" i="5"/>
  <c r="F78" i="5" s="1"/>
  <c r="C78" i="5"/>
  <c r="B78" i="5"/>
  <c r="A78" i="5"/>
  <c r="E77" i="5"/>
  <c r="D77" i="5"/>
  <c r="F77" i="5" s="1"/>
  <c r="C77" i="5"/>
  <c r="B77" i="5"/>
  <c r="A77" i="5"/>
  <c r="E76" i="5"/>
  <c r="C76" i="5"/>
  <c r="A76" i="5"/>
  <c r="E75" i="5"/>
  <c r="C75" i="5"/>
  <c r="A75" i="5"/>
  <c r="D74" i="5"/>
  <c r="F74" i="5" s="1"/>
  <c r="B74" i="5"/>
  <c r="D73" i="5"/>
  <c r="F73" i="5" s="1"/>
  <c r="A73" i="5"/>
  <c r="E72" i="5"/>
  <c r="C72" i="5"/>
  <c r="A72" i="5"/>
  <c r="D71" i="5"/>
  <c r="F71" i="5" s="1"/>
  <c r="B71" i="5"/>
  <c r="D70" i="5"/>
  <c r="F70" i="5" s="1"/>
  <c r="B70" i="5"/>
  <c r="E69" i="5"/>
  <c r="C69" i="5"/>
  <c r="A69" i="5"/>
  <c r="D68" i="5"/>
  <c r="F68" i="5" s="1"/>
  <c r="B68" i="5"/>
  <c r="E67" i="5"/>
  <c r="C67" i="5"/>
  <c r="A67" i="5"/>
  <c r="D66" i="5"/>
  <c r="F66" i="5" s="1"/>
  <c r="B66" i="5"/>
  <c r="E65" i="5"/>
  <c r="C65" i="5"/>
  <c r="A65" i="5"/>
  <c r="D64" i="5"/>
  <c r="F64" i="5" s="1"/>
  <c r="B64" i="5"/>
  <c r="E63" i="5"/>
  <c r="C63" i="5"/>
  <c r="A63" i="5"/>
  <c r="D62" i="5"/>
  <c r="F62" i="5" s="1"/>
  <c r="B62" i="5"/>
  <c r="C58" i="5"/>
  <c r="D57" i="5"/>
  <c r="F57" i="5" s="1"/>
  <c r="C56" i="5"/>
  <c r="E55" i="5"/>
  <c r="E54" i="5"/>
  <c r="E53" i="5"/>
  <c r="C52" i="5"/>
  <c r="D51" i="5"/>
  <c r="F51" i="5" s="1"/>
  <c r="E50" i="5"/>
  <c r="C49" i="5"/>
  <c r="D48" i="5"/>
  <c r="F48" i="5" s="1"/>
  <c r="E47" i="5"/>
  <c r="A46" i="5"/>
  <c r="A45" i="5"/>
  <c r="A44" i="5"/>
  <c r="B43" i="5"/>
  <c r="D42" i="5"/>
  <c r="F42" i="5" s="1"/>
  <c r="E41" i="5"/>
  <c r="A41" i="5"/>
  <c r="A40" i="5"/>
  <c r="A39" i="5"/>
  <c r="A38" i="5"/>
  <c r="B37" i="5"/>
  <c r="A36" i="5"/>
  <c r="A35" i="5"/>
  <c r="A34" i="5"/>
  <c r="B33" i="5"/>
  <c r="D32" i="5"/>
  <c r="F32" i="5" s="1"/>
  <c r="A31" i="5"/>
  <c r="A30" i="5"/>
  <c r="B29" i="5"/>
  <c r="B28" i="5"/>
  <c r="C27" i="5"/>
  <c r="B26" i="5"/>
  <c r="A25" i="5"/>
  <c r="A24" i="5"/>
  <c r="A23" i="5"/>
  <c r="A22" i="5"/>
  <c r="B21" i="5"/>
  <c r="C20" i="5"/>
  <c r="B19" i="5"/>
  <c r="C18" i="5"/>
  <c r="B17" i="5"/>
  <c r="A16" i="5"/>
  <c r="A15" i="5"/>
  <c r="A14" i="5"/>
  <c r="B13" i="5"/>
  <c r="A12" i="5"/>
  <c r="E93" i="5"/>
  <c r="E58" i="5"/>
  <c r="A55" i="5"/>
  <c r="B54" i="5"/>
  <c r="A53" i="5"/>
  <c r="B52" i="5"/>
  <c r="B51" i="5"/>
  <c r="A50" i="5"/>
  <c r="A49" i="5"/>
  <c r="B48" i="5"/>
  <c r="B47" i="5"/>
  <c r="C46" i="5"/>
  <c r="D45" i="5"/>
  <c r="F45" i="5" s="1"/>
  <c r="E44" i="5"/>
  <c r="C42" i="5"/>
  <c r="C41" i="5"/>
  <c r="D40" i="5"/>
  <c r="F40" i="5" s="1"/>
  <c r="B39" i="5"/>
  <c r="B38" i="5"/>
  <c r="C37" i="5"/>
  <c r="C36" i="5"/>
  <c r="D35" i="5"/>
  <c r="F35" i="5" s="1"/>
  <c r="E34" i="5"/>
  <c r="D33" i="5"/>
  <c r="F33" i="5" s="1"/>
  <c r="E31" i="5"/>
  <c r="C30" i="5"/>
  <c r="D29" i="5"/>
  <c r="F29" i="5" s="1"/>
  <c r="D28" i="5"/>
  <c r="F28" i="5" s="1"/>
  <c r="E27" i="5"/>
  <c r="E26" i="5"/>
  <c r="E25" i="5"/>
  <c r="E24" i="5"/>
  <c r="D23" i="5"/>
  <c r="F23" i="5" s="1"/>
  <c r="E22" i="5"/>
  <c r="E21" i="5"/>
  <c r="D20" i="5"/>
  <c r="F20" i="5" s="1"/>
  <c r="E19" i="5"/>
  <c r="E18" i="5"/>
  <c r="C17" i="5"/>
  <c r="B16" i="5"/>
  <c r="C15" i="5"/>
  <c r="C14" i="5"/>
  <c r="C13" i="5"/>
  <c r="C12" i="5"/>
  <c r="B73" i="5"/>
  <c r="C32" i="5"/>
  <c r="E11" i="5"/>
  <c r="D11" i="5"/>
  <c r="F11" i="5" s="1"/>
  <c r="C11" i="5"/>
  <c r="B11" i="5"/>
  <c r="A11" i="5"/>
  <c r="E10" i="5"/>
  <c r="D10" i="5"/>
  <c r="F10" i="5" s="1"/>
  <c r="C10" i="5"/>
  <c r="B10" i="5"/>
  <c r="A10" i="5"/>
  <c r="E9" i="5"/>
  <c r="D9" i="5"/>
  <c r="F9" i="5" s="1"/>
  <c r="C9" i="5"/>
  <c r="B9" i="5"/>
  <c r="A9" i="5"/>
  <c r="E8" i="5"/>
  <c r="D8" i="5"/>
  <c r="F8" i="5" s="1"/>
  <c r="C8" i="5"/>
  <c r="B8" i="5"/>
  <c r="A8" i="5"/>
  <c r="E7" i="5"/>
  <c r="D7" i="5"/>
  <c r="C7" i="5"/>
  <c r="B7" i="5"/>
  <c r="A7" i="5"/>
  <c r="B47" i="4"/>
  <c r="B46" i="4"/>
  <c r="B45" i="4"/>
  <c r="B44" i="4"/>
  <c r="B43" i="4"/>
  <c r="B42" i="4"/>
  <c r="B41" i="4"/>
  <c r="B40" i="4"/>
  <c r="B39" i="4"/>
  <c r="B38" i="4"/>
  <c r="B37" i="4"/>
  <c r="B36" i="4"/>
  <c r="G31" i="4"/>
  <c r="I31" i="4" s="1"/>
  <c r="J31" i="4" s="1"/>
  <c r="G30" i="4"/>
  <c r="I30" i="4" s="1"/>
  <c r="J30" i="4" s="1"/>
  <c r="G29" i="4"/>
  <c r="I29" i="4" s="1"/>
  <c r="J29" i="4" s="1"/>
  <c r="G28" i="4"/>
  <c r="I28" i="4" s="1"/>
  <c r="J28" i="4" s="1"/>
  <c r="C36" i="3"/>
  <c r="C35" i="3"/>
  <c r="C34" i="3"/>
  <c r="C33" i="3"/>
  <c r="C32" i="3"/>
  <c r="C31" i="3"/>
  <c r="H17" i="2"/>
  <c r="G17" i="2"/>
  <c r="D12" i="4" s="1"/>
  <c r="F17" i="2"/>
  <c r="H16" i="2"/>
  <c r="G16" i="2"/>
  <c r="D11" i="4" s="1"/>
  <c r="F16" i="2"/>
  <c r="H15" i="2"/>
  <c r="G15" i="2"/>
  <c r="D10" i="4" s="1"/>
  <c r="F15" i="2"/>
  <c r="F14" i="2"/>
  <c r="G13" i="2"/>
  <c r="D8" i="4" s="1"/>
  <c r="G27" i="4"/>
  <c r="I27" i="4" s="1"/>
  <c r="J27" i="4" s="1"/>
  <c r="G26" i="4"/>
  <c r="I26" i="4" s="1"/>
  <c r="J26" i="4" s="1"/>
  <c r="G25" i="4"/>
  <c r="I25" i="4" s="1"/>
  <c r="J25" i="4" s="1"/>
  <c r="G24" i="4"/>
  <c r="I24" i="4" s="1"/>
  <c r="J24" i="4" s="1"/>
  <c r="G23" i="4"/>
  <c r="I23" i="4" s="1"/>
  <c r="J23" i="4" s="1"/>
  <c r="G22" i="4"/>
  <c r="I22" i="4" s="1"/>
  <c r="J22" i="4" s="1"/>
  <c r="G21" i="4"/>
  <c r="I21" i="4" s="1"/>
  <c r="J21" i="4" s="1"/>
  <c r="G20" i="4"/>
  <c r="I20" i="4" s="1"/>
  <c r="J20" i="4" s="1"/>
  <c r="G19" i="4"/>
  <c r="I19" i="4" s="1"/>
  <c r="J19" i="4" s="1"/>
  <c r="G18" i="4"/>
  <c r="I18" i="4" s="1"/>
  <c r="J18" i="4" s="1"/>
  <c r="G17" i="4"/>
  <c r="I17" i="4" s="1"/>
  <c r="J17" i="4" s="1"/>
  <c r="G16" i="4"/>
  <c r="I16" i="4" s="1"/>
  <c r="J16" i="4" s="1"/>
  <c r="H13" i="4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H18" i="2"/>
  <c r="E13" i="4" s="1"/>
  <c r="G18" i="2"/>
  <c r="D13" i="4" s="1"/>
  <c r="F18" i="2"/>
  <c r="G15" i="4" l="1"/>
  <c r="J20" i="2"/>
  <c r="H15" i="4" s="1"/>
  <c r="I15" i="4" s="1"/>
  <c r="J15" i="4" s="1"/>
  <c r="E15" i="4"/>
  <c r="J19" i="2"/>
  <c r="H14" i="4" s="1"/>
  <c r="E14" i="4"/>
  <c r="G14" i="4"/>
  <c r="G6" i="10"/>
  <c r="G7" i="10"/>
  <c r="G12" i="10"/>
  <c r="G13" i="10"/>
  <c r="G15" i="10"/>
  <c r="G17" i="10"/>
  <c r="G18" i="10"/>
  <c r="G19" i="10"/>
  <c r="G20" i="10"/>
  <c r="G22" i="10"/>
  <c r="G23" i="10"/>
  <c r="G25" i="10"/>
  <c r="G26" i="10"/>
  <c r="G31" i="10"/>
  <c r="G32" i="10"/>
  <c r="G43" i="10"/>
  <c r="G5" i="10"/>
  <c r="G8" i="10"/>
  <c r="G9" i="10"/>
  <c r="G10" i="10"/>
  <c r="G11" i="10"/>
  <c r="G14" i="10"/>
  <c r="G16" i="10"/>
  <c r="G21" i="10"/>
  <c r="G24" i="10"/>
  <c r="G27" i="10"/>
  <c r="G28" i="10"/>
  <c r="G29" i="10"/>
  <c r="G30" i="10"/>
  <c r="G33" i="10"/>
  <c r="G34" i="10"/>
  <c r="G35" i="10"/>
  <c r="G36" i="10"/>
  <c r="G37" i="10"/>
  <c r="G38" i="10"/>
  <c r="G39" i="10"/>
  <c r="G40" i="10"/>
  <c r="G41" i="10"/>
  <c r="G42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2" i="10"/>
  <c r="G3" i="10"/>
  <c r="G4" i="10"/>
  <c r="J14" i="2"/>
  <c r="H9" i="4" s="1"/>
  <c r="E9" i="4"/>
  <c r="J13" i="2"/>
  <c r="E8" i="4"/>
  <c r="F7" i="5"/>
  <c r="C4" i="5"/>
  <c r="C47" i="4"/>
  <c r="D47" i="4"/>
  <c r="C46" i="4"/>
  <c r="D46" i="4"/>
  <c r="C45" i="4"/>
  <c r="D45" i="4"/>
  <c r="C44" i="4"/>
  <c r="D44" i="4"/>
  <c r="C43" i="4"/>
  <c r="D43" i="4"/>
  <c r="C42" i="4"/>
  <c r="D42" i="4"/>
  <c r="C41" i="4"/>
  <c r="D41" i="4"/>
  <c r="C40" i="4"/>
  <c r="D40" i="4"/>
  <c r="C39" i="4"/>
  <c r="D39" i="4"/>
  <c r="C38" i="4"/>
  <c r="D38" i="4"/>
  <c r="C37" i="4"/>
  <c r="D37" i="4"/>
  <c r="C36" i="4"/>
  <c r="D36" i="4"/>
  <c r="D36" i="3"/>
  <c r="E36" i="3"/>
  <c r="F36" i="3"/>
  <c r="G36" i="3"/>
  <c r="B36" i="3"/>
  <c r="D35" i="3"/>
  <c r="E35" i="3"/>
  <c r="F35" i="3"/>
  <c r="G35" i="3"/>
  <c r="B35" i="3"/>
  <c r="D34" i="3"/>
  <c r="E34" i="3"/>
  <c r="F34" i="3"/>
  <c r="G34" i="3"/>
  <c r="B34" i="3"/>
  <c r="D33" i="3"/>
  <c r="E33" i="3"/>
  <c r="F33" i="3"/>
  <c r="G33" i="3"/>
  <c r="B33" i="3"/>
  <c r="D32" i="3"/>
  <c r="E32" i="3"/>
  <c r="F32" i="3"/>
  <c r="G32" i="3"/>
  <c r="B32" i="3"/>
  <c r="D31" i="3"/>
  <c r="E31" i="3"/>
  <c r="F31" i="3"/>
  <c r="G31" i="3"/>
  <c r="B31" i="3"/>
  <c r="J17" i="2"/>
  <c r="H12" i="4" s="1"/>
  <c r="E12" i="4"/>
  <c r="J16" i="2"/>
  <c r="H11" i="4" s="1"/>
  <c r="E11" i="4"/>
  <c r="J15" i="2"/>
  <c r="H10" i="4" s="1"/>
  <c r="E10" i="4"/>
  <c r="D30" i="3"/>
  <c r="E30" i="3"/>
  <c r="F30" i="3"/>
  <c r="G30" i="3"/>
  <c r="B30" i="3"/>
  <c r="D29" i="3"/>
  <c r="E29" i="3"/>
  <c r="F29" i="3"/>
  <c r="G29" i="3"/>
  <c r="B29" i="3"/>
  <c r="D28" i="3"/>
  <c r="E28" i="3"/>
  <c r="F28" i="3"/>
  <c r="G28" i="3"/>
  <c r="B28" i="3"/>
  <c r="D27" i="3"/>
  <c r="E27" i="3"/>
  <c r="F27" i="3"/>
  <c r="G27" i="3"/>
  <c r="B27" i="3"/>
  <c r="D26" i="3"/>
  <c r="E26" i="3"/>
  <c r="F26" i="3"/>
  <c r="G26" i="3"/>
  <c r="B26" i="3"/>
  <c r="D25" i="3"/>
  <c r="E25" i="3"/>
  <c r="F25" i="3"/>
  <c r="G25" i="3"/>
  <c r="B25" i="3"/>
  <c r="D24" i="3"/>
  <c r="E24" i="3"/>
  <c r="F24" i="3"/>
  <c r="G24" i="3"/>
  <c r="B24" i="3"/>
  <c r="D23" i="3"/>
  <c r="E23" i="3"/>
  <c r="F23" i="3"/>
  <c r="G23" i="3"/>
  <c r="B23" i="3"/>
  <c r="D22" i="3"/>
  <c r="E22" i="3"/>
  <c r="F22" i="3"/>
  <c r="G22" i="3"/>
  <c r="B22" i="3"/>
  <c r="D21" i="3"/>
  <c r="E21" i="3"/>
  <c r="F21" i="3"/>
  <c r="G21" i="3"/>
  <c r="B21" i="3"/>
  <c r="D20" i="3"/>
  <c r="E20" i="3"/>
  <c r="F20" i="3"/>
  <c r="B20" i="3"/>
  <c r="D19" i="3"/>
  <c r="E19" i="3"/>
  <c r="F19" i="3"/>
  <c r="B19" i="3"/>
  <c r="D18" i="3"/>
  <c r="E18" i="3"/>
  <c r="F18" i="3"/>
  <c r="G18" i="3"/>
  <c r="B18" i="3"/>
  <c r="D17" i="3"/>
  <c r="E17" i="3"/>
  <c r="F17" i="3"/>
  <c r="B17" i="3"/>
  <c r="D16" i="3"/>
  <c r="E16" i="3"/>
  <c r="F16" i="3"/>
  <c r="B16" i="3"/>
  <c r="D15" i="3"/>
  <c r="E15" i="3"/>
  <c r="F15" i="3"/>
  <c r="B15" i="3"/>
  <c r="D14" i="3"/>
  <c r="E14" i="3"/>
  <c r="F14" i="3"/>
  <c r="B14" i="3"/>
  <c r="D13" i="3"/>
  <c r="E13" i="3"/>
  <c r="F13" i="3"/>
  <c r="B13" i="3"/>
  <c r="G13" i="4"/>
  <c r="I13" i="4" s="1"/>
  <c r="J13" i="4" s="1"/>
  <c r="G12" i="4"/>
  <c r="G11" i="4"/>
  <c r="G10" i="4"/>
  <c r="I10" i="4" s="1"/>
  <c r="J10" i="4" s="1"/>
  <c r="G9" i="4"/>
  <c r="G8" i="4"/>
  <c r="G19" i="3" l="1"/>
  <c r="I12" i="4"/>
  <c r="J12" i="4" s="1"/>
  <c r="I11" i="4"/>
  <c r="J11" i="4" s="1"/>
  <c r="G20" i="3"/>
  <c r="I14" i="4"/>
  <c r="J14" i="4" s="1"/>
  <c r="J38" i="2"/>
  <c r="A4" i="4"/>
  <c r="H8" i="4"/>
  <c r="B4" i="5"/>
  <c r="A4" i="5"/>
  <c r="B4" i="4"/>
  <c r="I9" i="4"/>
  <c r="J9" i="4" s="1"/>
  <c r="G17" i="3"/>
  <c r="G16" i="3"/>
  <c r="G15" i="3"/>
  <c r="G14" i="3"/>
  <c r="G13" i="3"/>
  <c r="I8" i="4" l="1"/>
  <c r="J8" i="4" s="1"/>
  <c r="J39" i="2"/>
  <c r="C4" i="4"/>
  <c r="F5" i="2" s="1"/>
  <c r="G38" i="3"/>
  <c r="J40" i="2" l="1"/>
  <c r="F4" i="2" s="1"/>
  <c r="G39" i="3"/>
  <c r="D4" i="4"/>
  <c r="F6" i="2" s="1"/>
  <c r="G40" i="3" l="1"/>
</calcChain>
</file>

<file path=xl/sharedStrings.xml><?xml version="1.0" encoding="utf-8"?>
<sst xmlns="http://schemas.openxmlformats.org/spreadsheetml/2006/main" count="203" uniqueCount="157">
  <si>
    <t>Quote tool</t>
  </si>
  <si>
    <t>Price it, send it, chase it - by Alpha Labs</t>
  </si>
  <si>
    <t>What this is</t>
  </si>
  <si>
    <t>Price a job, see your margin, and send a clean quote - then chase it until you get an answer.</t>
  </si>
  <si>
    <t>Built for small businesses quoting labour and materials.</t>
  </si>
  <si>
    <t>How it's organised</t>
  </si>
  <si>
    <t>•   Grey tabs are set-up: Settings, Roles &amp; rates and the Price list. Fill them in once, tweak as you go.</t>
  </si>
  <si>
    <t>•   The Quote builder (blue) is where a quote comes together. QB - Client quote and QB - Internal view are its outputs.</t>
  </si>
  <si>
    <t>•   To chase (pink) is independent - it reads from the Quote log, not the current quote.</t>
  </si>
  <si>
    <t>Building a quote</t>
  </si>
  <si>
    <t>Pick a description from the drop-down. Type, Unit, Unit cost and Unit price fill in automatically.</t>
  </si>
  <si>
    <t>Enter a quantity and the line total calculates itself. Use Override £ to fix the line total to a specific</t>
  </si>
  <si>
    <t>amount - handy for fixed-price items or negotiated rates. Notes appends to the description on the client's copy.</t>
  </si>
  <si>
    <t>Sending it</t>
  </si>
  <si>
    <t>Check the margin on QB - Internal view first, then print or export QB - Client quote to PDF and send it.</t>
  </si>
  <si>
    <t>Right-click the Quote builder tab and choose Move or Copy to archive a quote before starting the next one.</t>
  </si>
  <si>
    <t>Logging and chasing</t>
  </si>
  <si>
    <t>When a quote goes out, add a row to the Quote log with a follow-up date. To chase lines them up</t>
  </si>
  <si>
    <t>oldest first and works out your win rate across all quotes logged.</t>
  </si>
  <si>
    <t>Three small rules</t>
  </si>
  <si>
    <t>1.   Type, Unit, Unit cost and Unit price are calculated - leave them alone and they'll stay accurate.</t>
  </si>
  <si>
    <t>2.   Keep the status names as they are (Sent, Accepted, Declined) - the chase list and win rate depend on them.</t>
  </si>
  <si>
    <t>3.   A hidden sheet called Engine does the sorting. Leave it alone and it will look after you.</t>
  </si>
  <si>
    <t>Room for 24 lines a quote, 100 price list items and 200 logged quotes.</t>
  </si>
  <si>
    <t>Built by Alpha Labs in High Wycombe. We build software for businesses outgrowing their spreadsheets.</t>
  </si>
  <si>
    <t>When your success outgrows this spreadsheet, you know where we are  ·  alphalabs.net</t>
  </si>
  <si>
    <t>Quote builder</t>
  </si>
  <si>
    <t>Quote ref</t>
  </si>
  <si>
    <t>Q-1046</t>
  </si>
  <si>
    <t>Quote total</t>
  </si>
  <si>
    <t>Date</t>
  </si>
  <si>
    <t>Gross profit</t>
  </si>
  <si>
    <t>Customer</t>
  </si>
  <si>
    <t>Fern &amp; Forage Café</t>
  </si>
  <si>
    <t>Margin</t>
  </si>
  <si>
    <t>Contact</t>
  </si>
  <si>
    <t>Ellie Hart</t>
  </si>
  <si>
    <t>Site address</t>
  </si>
  <si>
    <t>Unit 3, Bridge Parade, Marlow</t>
  </si>
  <si>
    <t>Email</t>
  </si>
  <si>
    <t>ellie@fernandforage.co.uk</t>
  </si>
  <si>
    <t>Description</t>
  </si>
  <si>
    <t>Notes</t>
  </si>
  <si>
    <t>Type</t>
  </si>
  <si>
    <t>Assigned to</t>
  </si>
  <si>
    <t>Qty</t>
  </si>
  <si>
    <t>Unit</t>
  </si>
  <si>
    <t>Unit cost</t>
  </si>
  <si>
    <t>Unit price</t>
  </si>
  <si>
    <t>Override £</t>
  </si>
  <si>
    <t>Line total</t>
  </si>
  <si>
    <t>Senior engineer</t>
  </si>
  <si>
    <t>Dan</t>
  </si>
  <si>
    <t>Engineer</t>
  </si>
  <si>
    <t>Ryan</t>
  </si>
  <si>
    <t>Standard radiator (600 x 1200)</t>
  </si>
  <si>
    <t>Thermostatic valve set</t>
  </si>
  <si>
    <t>Copper pipe 15mm</t>
  </si>
  <si>
    <t>Out-of-hours weekend working</t>
  </si>
  <si>
    <t>Weekend surcharge - pre-agreed with client</t>
  </si>
  <si>
    <t>Type picks from the list above. Unit cost, unit price and unit are filled automatically. Enter Override £ to set the line total directly (useful for fixed-price or quoted-rate items).</t>
  </si>
  <si>
    <t>Subtotal</t>
  </si>
  <si>
    <t>Total</t>
  </si>
  <si>
    <t>QUOTATION</t>
  </si>
  <si>
    <t>To</t>
  </si>
  <si>
    <t>Valid until</t>
  </si>
  <si>
    <t>#</t>
  </si>
  <si>
    <t>Payment terms</t>
  </si>
  <si>
    <t>Prepared with a free quoting tool from Alpha Labs   ·   alphalabs.net</t>
  </si>
  <si>
    <t>QB - Internal view</t>
  </si>
  <si>
    <t>Sell (ex VAT)</t>
  </si>
  <si>
    <t>Cost</t>
  </si>
  <si>
    <t>Cost total</t>
  </si>
  <si>
    <t>Sell total</t>
  </si>
  <si>
    <t>Margin £</t>
  </si>
  <si>
    <t>Margin %</t>
  </si>
  <si>
    <t>Labour allocation</t>
  </si>
  <si>
    <t>Role</t>
  </si>
  <si>
    <t>Hours</t>
  </si>
  <si>
    <t>Charge</t>
  </si>
  <si>
    <t>All figures exclude VAT.</t>
  </si>
  <si>
    <t>To chase</t>
  </si>
  <si>
    <t>Overdue</t>
  </si>
  <si>
    <t>Due today</t>
  </si>
  <si>
    <t>Next 7 days</t>
  </si>
  <si>
    <t>Out for decision</t>
  </si>
  <si>
    <t>Win rate</t>
  </si>
  <si>
    <t>Ref</t>
  </si>
  <si>
    <t>Value</t>
  </si>
  <si>
    <t>Due</t>
  </si>
  <si>
    <t>Note</t>
  </si>
  <si>
    <t>Status</t>
  </si>
  <si>
    <t>Quote log</t>
  </si>
  <si>
    <t>One row per quote sent. To chase reads from here - give Sent quotes a follow-up date.</t>
  </si>
  <si>
    <t>Sent date</t>
  </si>
  <si>
    <t>Follow-up date</t>
  </si>
  <si>
    <t>Follow-up note</t>
  </si>
  <si>
    <t>Q-1042</t>
  </si>
  <si>
    <t>Hartwell Lettings</t>
  </si>
  <si>
    <t>Accepted</t>
  </si>
  <si>
    <t>Q-1043</t>
  </si>
  <si>
    <t>St Giles Church Hall</t>
  </si>
  <si>
    <t>Sent</t>
  </si>
  <si>
    <t>Committee meets first week of June - call after</t>
  </si>
  <si>
    <t>Q-1044</t>
  </si>
  <si>
    <t>Mrs P Whitfield</t>
  </si>
  <si>
    <t>Declined</t>
  </si>
  <si>
    <t>Went with a cheaper local quote</t>
  </si>
  <si>
    <t>Q-1045</t>
  </si>
  <si>
    <t>Oakdene Dental</t>
  </si>
  <si>
    <t>Chase Sarah - decision mid June</t>
  </si>
  <si>
    <t>Price list</t>
  </si>
  <si>
    <t>Materials and standard items. Type in the first empty row under the table to add more.</t>
  </si>
  <si>
    <t>Item</t>
  </si>
  <si>
    <t>Price</t>
  </si>
  <si>
    <t>each</t>
  </si>
  <si>
    <t>Towel radiator (chrome)</t>
  </si>
  <si>
    <t>m</t>
  </si>
  <si>
    <t>Boiler flue kit</t>
  </si>
  <si>
    <t>Waste pipe &amp; fittings (per room)</t>
  </si>
  <si>
    <t>set</t>
  </si>
  <si>
    <t>Skip hire (8 yard)</t>
  </si>
  <si>
    <t>Scaffold tower (day)</t>
  </si>
  <si>
    <t>day</t>
  </si>
  <si>
    <t>Roles &amp; rates</t>
  </si>
  <si>
    <t>What an hour costs you, and what you charge for it. Both feed the Quote builder.</t>
  </si>
  <si>
    <t>Cost per hour</t>
  </si>
  <si>
    <t>Charge per hour</t>
  </si>
  <si>
    <t>Apprentice</t>
  </si>
  <si>
    <t>Project manager</t>
  </si>
  <si>
    <t>Settings</t>
  </si>
  <si>
    <t>Fill this in once. QB - Client quote pulls it all through.</t>
  </si>
  <si>
    <t>Your business</t>
  </si>
  <si>
    <t>Business name</t>
  </si>
  <si>
    <t>Oakfield Property Maintenance</t>
  </si>
  <si>
    <t>Address line 1</t>
  </si>
  <si>
    <t>14 Brindley Yard</t>
  </si>
  <si>
    <t>Address line 2</t>
  </si>
  <si>
    <t>High Wycombe HP11 2AB</t>
  </si>
  <si>
    <t>Phone</t>
  </si>
  <si>
    <t>01494 555 0260</t>
  </si>
  <si>
    <t>hello@oakfieldpm.co.uk</t>
  </si>
  <si>
    <t>Website</t>
  </si>
  <si>
    <t>oakfieldpm.co.uk</t>
  </si>
  <si>
    <t>VAT</t>
  </si>
  <si>
    <t>VAT registered</t>
  </si>
  <si>
    <t>Yes</t>
  </si>
  <si>
    <t>VAT rate</t>
  </si>
  <si>
    <t>Quotes</t>
  </si>
  <si>
    <t>Quotes valid for (days)</t>
  </si>
  <si>
    <t>50% deposit to book the work in, balance on completion.</t>
  </si>
  <si>
    <t>LineSeq</t>
  </si>
  <si>
    <t>ChaseKey</t>
  </si>
  <si>
    <t>RawList</t>
  </si>
  <si>
    <t>Seq</t>
  </si>
  <si>
    <t>Pick</t>
  </si>
  <si>
    <t>Blah Blah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</si>
</sst>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.00"/>
    <numFmt numFmtId="165" formatCode="\£#,##0"/>
    <numFmt numFmtId="166" formatCode="dd\ mmm\ yyyy"/>
  </numFmts>
  <fonts count="24" x14ac:knownFonts="1">
    <font>
      <sz val="11"/>
      <color theme="1"/>
      <name val="Calibri"/>
      <family val="2"/>
      <scheme val="minor"/>
    </font>
    <font>
      <b/>
      <sz val="13"/>
      <color rgb="FF0F172A"/>
      <name val="Montserrat"/>
    </font>
    <font>
      <i/>
      <sz val="9"/>
      <color rgb="FF595959"/>
      <name val="Montserrat"/>
    </font>
    <font>
      <b/>
      <sz val="10"/>
      <color rgb="FFFFFFFF"/>
      <name val="Montserrat"/>
    </font>
    <font>
      <sz val="10"/>
      <color rgb="FF595959"/>
      <name val="Montserrat"/>
    </font>
    <font>
      <sz val="10"/>
      <name val="Montserrat"/>
    </font>
    <font>
      <b/>
      <sz val="15"/>
      <color rgb="FFFFFFFF"/>
      <name val="Montserrat"/>
    </font>
    <font>
      <sz val="9"/>
      <color rgb="FF595959"/>
      <name val="Montserrat"/>
    </font>
    <font>
      <b/>
      <sz val="11"/>
      <color rgb="FF0F172A"/>
      <name val="Montserrat"/>
    </font>
    <font>
      <sz val="10"/>
      <color rgb="FF0F172A"/>
      <name val="Montserrat"/>
    </font>
    <font>
      <b/>
      <sz val="10"/>
      <color rgb="FF0F172A"/>
      <name val="Montserrat"/>
    </font>
    <font>
      <i/>
      <sz val="8"/>
      <color rgb="FF595959"/>
      <name val="Montserrat"/>
    </font>
    <font>
      <b/>
      <sz val="16"/>
      <color rgb="FF0F172A"/>
      <name val="Montserrat"/>
    </font>
    <font>
      <b/>
      <sz val="10"/>
      <color rgb="FF1A1A1A"/>
      <name val="Montserrat"/>
    </font>
    <font>
      <sz val="10"/>
      <color rgb="FF1A1A1A"/>
      <name val="Montserrat"/>
    </font>
    <font>
      <b/>
      <sz val="9"/>
      <color rgb="FFFFFFFF"/>
      <name val="Montserrat"/>
    </font>
    <font>
      <b/>
      <sz val="9"/>
      <color rgb="FF0F172A"/>
      <name val="Montserrat"/>
    </font>
    <font>
      <sz val="9"/>
      <color rgb="FF1A1A1A"/>
      <name val="Montserrat"/>
    </font>
    <font>
      <sz val="8"/>
      <color rgb="FF9E9E9E"/>
      <name val="Montserrat"/>
    </font>
    <font>
      <b/>
      <sz val="16"/>
      <color rgb="FFAA044F"/>
      <name val="Montserrat"/>
    </font>
    <font>
      <b/>
      <sz val="16"/>
      <color rgb="FFEA7132"/>
      <name val="Montserrat"/>
    </font>
    <font>
      <b/>
      <sz val="20"/>
      <color rgb="FFFFFFFF"/>
      <name val="Montserrat"/>
    </font>
    <font>
      <sz val="10"/>
      <color rgb="FFFFFFFF"/>
      <name val="Montserrat"/>
    </font>
    <font>
      <b/>
      <sz val="10"/>
      <color rgb="FFAA044F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9EDF3"/>
      </patternFill>
    </fill>
    <fill>
      <patternFill patternType="solid">
        <fgColor rgb="FF070614"/>
      </patternFill>
    </fill>
    <fill>
      <patternFill patternType="solid">
        <fgColor rgb="FFAA044F"/>
      </patternFill>
    </fill>
    <fill>
      <patternFill patternType="solid">
        <fgColor rgb="FFF5F5F5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AA044F"/>
      </bottom>
      <diagonal/>
    </border>
    <border>
      <left/>
      <right/>
      <top style="medium">
        <color rgb="FFAA044F"/>
      </top>
      <bottom/>
      <diagonal/>
    </border>
    <border>
      <left/>
      <right/>
      <top/>
      <bottom style="medium">
        <color rgb="FF0F172A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/>
    <xf numFmtId="0" fontId="21" fillId="4" borderId="0" xfId="0" applyFont="1" applyFill="1"/>
    <xf numFmtId="0" fontId="22" fillId="4" borderId="0" xfId="0" applyFont="1" applyFill="1"/>
    <xf numFmtId="0" fontId="0" fillId="5" borderId="0" xfId="0" applyFill="1"/>
    <xf numFmtId="0" fontId="8" fillId="0" borderId="0" xfId="0" applyFont="1"/>
    <xf numFmtId="0" fontId="14" fillId="0" borderId="0" xfId="0" applyFont="1"/>
    <xf numFmtId="0" fontId="2" fillId="0" borderId="0" xfId="0" applyFont="1"/>
    <xf numFmtId="0" fontId="23" fillId="4" borderId="0" xfId="0" applyFont="1" applyFill="1"/>
    <xf numFmtId="0" fontId="6" fillId="4" borderId="0" xfId="0" applyFont="1" applyFill="1"/>
    <xf numFmtId="0" fontId="7" fillId="0" borderId="0" xfId="0" applyFont="1"/>
    <xf numFmtId="0" fontId="5" fillId="3" borderId="1" xfId="0" applyFont="1" applyFill="1" applyBorder="1"/>
    <xf numFmtId="165" fontId="8" fillId="0" borderId="0" xfId="0" applyNumberFormat="1" applyFont="1"/>
    <xf numFmtId="14" fontId="5" fillId="3" borderId="1" xfId="0" applyNumberFormat="1" applyFont="1" applyFill="1" applyBorder="1"/>
    <xf numFmtId="9" fontId="8" fillId="0" borderId="0" xfId="0" applyNumberFormat="1" applyFont="1"/>
    <xf numFmtId="0" fontId="3" fillId="2" borderId="2" xfId="0" applyFont="1" applyFill="1" applyBorder="1" applyAlignment="1">
      <alignment vertical="center"/>
    </xf>
    <xf numFmtId="0" fontId="5" fillId="0" borderId="0" xfId="0" applyFont="1"/>
    <xf numFmtId="0" fontId="4" fillId="6" borderId="0" xfId="0" applyFont="1" applyFill="1"/>
    <xf numFmtId="164" fontId="4" fillId="6" borderId="0" xfId="0" applyNumberFormat="1" applyFont="1" applyFill="1"/>
    <xf numFmtId="164" fontId="5" fillId="0" borderId="0" xfId="0" applyNumberFormat="1" applyFont="1"/>
    <xf numFmtId="164" fontId="5" fillId="6" borderId="0" xfId="0" applyNumberFormat="1" applyFont="1" applyFill="1"/>
    <xf numFmtId="0" fontId="11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0" fontId="12" fillId="0" borderId="0" xfId="0" applyFont="1"/>
    <xf numFmtId="0" fontId="1" fillId="0" borderId="4" xfId="0" applyFont="1" applyBorder="1"/>
    <xf numFmtId="0" fontId="0" fillId="0" borderId="4" xfId="0" applyBorder="1"/>
    <xf numFmtId="0" fontId="13" fillId="0" borderId="0" xfId="0" applyFont="1"/>
    <xf numFmtId="14" fontId="14" fillId="0" borderId="0" xfId="0" applyNumberFormat="1" applyFont="1"/>
    <xf numFmtId="0" fontId="15" fillId="2" borderId="0" xfId="0" applyFont="1" applyFill="1" applyAlignment="1">
      <alignment vertical="center"/>
    </xf>
    <xf numFmtId="0" fontId="14" fillId="0" borderId="5" xfId="0" applyFont="1" applyBorder="1"/>
    <xf numFmtId="164" fontId="14" fillId="0" borderId="5" xfId="0" applyNumberFormat="1" applyFont="1" applyBorder="1"/>
    <xf numFmtId="0" fontId="10" fillId="0" borderId="6" xfId="0" applyFont="1" applyBorder="1" applyAlignment="1">
      <alignment horizontal="right"/>
    </xf>
    <xf numFmtId="164" fontId="10" fillId="0" borderId="6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165" fontId="12" fillId="0" borderId="0" xfId="0" applyNumberFormat="1" applyFont="1" applyAlignment="1">
      <alignment horizontal="left"/>
    </xf>
    <xf numFmtId="9" fontId="12" fillId="0" borderId="0" xfId="0" applyNumberFormat="1" applyFont="1" applyAlignment="1">
      <alignment horizontal="left"/>
    </xf>
    <xf numFmtId="9" fontId="5" fillId="0" borderId="0" xfId="0" applyNumberFormat="1" applyFont="1"/>
    <xf numFmtId="1" fontId="19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165" fontId="5" fillId="0" borderId="0" xfId="0" applyNumberFormat="1" applyFont="1"/>
    <xf numFmtId="166" fontId="5" fillId="0" borderId="0" xfId="0" applyNumberFormat="1" applyFont="1"/>
    <xf numFmtId="0" fontId="1" fillId="0" borderId="0" xfId="0" applyFont="1"/>
    <xf numFmtId="14" fontId="5" fillId="0" borderId="0" xfId="0" applyNumberFormat="1" applyFont="1"/>
    <xf numFmtId="9" fontId="4" fillId="0" borderId="0" xfId="0" applyNumberFormat="1" applyFont="1"/>
    <xf numFmtId="164" fontId="5" fillId="3" borderId="1" xfId="0" applyNumberFormat="1" applyFont="1" applyFill="1" applyBorder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9" fontId="5" fillId="3" borderId="1" xfId="0" applyNumberFormat="1" applyFont="1" applyFill="1" applyBorder="1"/>
  </cellXfs>
  <cellStyles count="1">
    <cellStyle name="Normal" xfId="0" builtinId="0"/>
  </cellStyles>
  <dxfs count="16"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ont>
        <i/>
        <sz val="10"/>
        <color rgb="FF595959"/>
        <name val="Montserrat"/>
      </font>
    </dxf>
    <dxf>
      <font>
        <b/>
        <sz val="10"/>
        <color rgb="FF0F172A"/>
        <name val="Montserrat"/>
      </font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  <fill>
        <patternFill patternType="solid">
          <fgColor rgb="FFF9EDF3"/>
        </patternFill>
      </fill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</dxf>
    <dxf>
      <font>
        <b/>
        <sz val="16"/>
        <color rgb="FFEA7132"/>
        <name val="Montserrat"/>
      </font>
    </dxf>
    <dxf>
      <font>
        <b/>
        <sz val="16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1"/>
        <color rgb="FFEA7132"/>
        <name val="Montserrat"/>
      </font>
    </dxf>
    <dxf>
      <font>
        <b/>
        <sz val="11"/>
        <color rgb="FFAA044F"/>
        <name val="Montserrat"/>
      </font>
    </dxf>
    <dxf>
      <fill>
        <patternFill patternType="solid">
          <fgColor rgb="FFF9EDF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QuoteLog" displayName="TblQuoteLog" ref="A2:H6">
  <autoFilter ref="A2:H6" xr:uid="{00000000-0009-0000-0100-000001000000}"/>
  <tableColumns count="8">
    <tableColumn id="1" xr3:uid="{00000000-0010-0000-0000-000001000000}" name="Quote ref"/>
    <tableColumn id="2" xr3:uid="{00000000-0010-0000-0000-000002000000}" name="Date"/>
    <tableColumn id="3" xr3:uid="{00000000-0010-0000-0000-000003000000}" name="Customer"/>
    <tableColumn id="4" xr3:uid="{00000000-0010-0000-0000-000004000000}" name="Value"/>
    <tableColumn id="5" xr3:uid="{00000000-0010-0000-0000-000005000000}" name="Status"/>
    <tableColumn id="6" xr3:uid="{00000000-0010-0000-0000-000006000000}" name="Sent date"/>
    <tableColumn id="7" xr3:uid="{00000000-0010-0000-0000-000007000000}" name="Follow-up date"/>
    <tableColumn id="8" xr3:uid="{00000000-0010-0000-0000-000008000000}" name="Follow-up no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Prices" displayName="TblPrices" ref="A2:F10">
  <autoFilter ref="A2:F10" xr:uid="{00000000-0009-0000-0100-000002000000}"/>
  <tableColumns count="6">
    <tableColumn id="1" xr3:uid="{00000000-0010-0000-0100-000001000000}" name="Item"/>
    <tableColumn id="2" xr3:uid="{00000000-0010-0000-0100-000002000000}" name="Unit"/>
    <tableColumn id="3" xr3:uid="{00000000-0010-0000-0100-000003000000}" name="Cost"/>
    <tableColumn id="4" xr3:uid="{00000000-0010-0000-0100-000004000000}" name="Price"/>
    <tableColumn id="5" xr3:uid="{00000000-0010-0000-0100-000005000000}" name="Margin"/>
    <tableColumn id="6" xr3:uid="{00000000-0010-0000-0100-000006000000}" name="Not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0614"/>
    <pageSetUpPr fitToPage="1"/>
  </sheetPr>
  <dimension ref="B1:K39"/>
  <sheetViews>
    <sheetView showGridLines="0" tabSelected="1" workbookViewId="0"/>
  </sheetViews>
  <sheetFormatPr defaultRowHeight="15" x14ac:dyDescent="0.25"/>
  <cols>
    <col min="1" max="1" width="2" customWidth="1"/>
    <col min="2" max="11" width="12" customWidth="1"/>
  </cols>
  <sheetData>
    <row r="1" spans="2:11" ht="8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7.95" customHeight="1" x14ac:dyDescent="0.8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18" customHeight="1" x14ac:dyDescent="0.4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1" ht="8.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3.9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7" spans="2:11" ht="20.25" x14ac:dyDescent="0.5">
      <c r="B7" s="5" t="s">
        <v>2</v>
      </c>
    </row>
    <row r="8" spans="2:11" ht="17.25" x14ac:dyDescent="0.4">
      <c r="B8" s="6" t="s">
        <v>3</v>
      </c>
    </row>
    <row r="9" spans="2:11" ht="17.25" x14ac:dyDescent="0.4">
      <c r="B9" s="6" t="s">
        <v>4</v>
      </c>
    </row>
    <row r="11" spans="2:11" ht="20.25" x14ac:dyDescent="0.5">
      <c r="B11" s="5" t="s">
        <v>5</v>
      </c>
    </row>
    <row r="12" spans="2:11" ht="17.25" x14ac:dyDescent="0.4">
      <c r="B12" s="6" t="s">
        <v>6</v>
      </c>
    </row>
    <row r="13" spans="2:11" ht="17.25" x14ac:dyDescent="0.4">
      <c r="B13" s="6" t="s">
        <v>7</v>
      </c>
    </row>
    <row r="14" spans="2:11" ht="17.25" x14ac:dyDescent="0.4">
      <c r="B14" s="6" t="s">
        <v>8</v>
      </c>
    </row>
    <row r="16" spans="2:11" ht="20.25" x14ac:dyDescent="0.5">
      <c r="B16" s="5" t="s">
        <v>9</v>
      </c>
    </row>
    <row r="17" spans="2:2" ht="17.25" x14ac:dyDescent="0.4">
      <c r="B17" s="6" t="s">
        <v>10</v>
      </c>
    </row>
    <row r="18" spans="2:2" ht="17.25" x14ac:dyDescent="0.4">
      <c r="B18" s="6" t="s">
        <v>11</v>
      </c>
    </row>
    <row r="19" spans="2:2" ht="17.25" x14ac:dyDescent="0.4">
      <c r="B19" s="6" t="s">
        <v>12</v>
      </c>
    </row>
    <row r="21" spans="2:2" ht="20.25" x14ac:dyDescent="0.5">
      <c r="B21" s="5" t="s">
        <v>13</v>
      </c>
    </row>
    <row r="22" spans="2:2" ht="17.25" x14ac:dyDescent="0.4">
      <c r="B22" s="6" t="s">
        <v>14</v>
      </c>
    </row>
    <row r="23" spans="2:2" ht="17.25" x14ac:dyDescent="0.4">
      <c r="B23" s="6" t="s">
        <v>15</v>
      </c>
    </row>
    <row r="25" spans="2:2" ht="20.25" x14ac:dyDescent="0.5">
      <c r="B25" s="5" t="s">
        <v>16</v>
      </c>
    </row>
    <row r="26" spans="2:2" ht="17.25" x14ac:dyDescent="0.4">
      <c r="B26" s="6" t="s">
        <v>17</v>
      </c>
    </row>
    <row r="27" spans="2:2" ht="17.25" x14ac:dyDescent="0.4">
      <c r="B27" s="6" t="s">
        <v>18</v>
      </c>
    </row>
    <row r="29" spans="2:2" ht="20.25" x14ac:dyDescent="0.5">
      <c r="B29" s="5" t="s">
        <v>19</v>
      </c>
    </row>
    <row r="30" spans="2:2" ht="17.25" x14ac:dyDescent="0.4">
      <c r="B30" s="6" t="s">
        <v>20</v>
      </c>
    </row>
    <row r="31" spans="2:2" ht="17.25" x14ac:dyDescent="0.4">
      <c r="B31" s="6" t="s">
        <v>21</v>
      </c>
    </row>
    <row r="32" spans="2:2" ht="17.25" x14ac:dyDescent="0.4">
      <c r="B32" s="6" t="s">
        <v>22</v>
      </c>
    </row>
    <row r="34" spans="2:11" ht="16.5" x14ac:dyDescent="0.35">
      <c r="B34" s="7" t="s">
        <v>23</v>
      </c>
    </row>
    <row r="36" spans="2:11" ht="8.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ht="17.25" x14ac:dyDescent="0.4">
      <c r="B37" s="3" t="s">
        <v>24</v>
      </c>
      <c r="C37" s="1"/>
      <c r="D37" s="1"/>
      <c r="E37" s="1"/>
      <c r="F37" s="1"/>
      <c r="G37" s="1"/>
      <c r="H37" s="1"/>
      <c r="I37" s="1"/>
      <c r="J37" s="1"/>
      <c r="K37" s="1"/>
    </row>
    <row r="38" spans="2:11" ht="17.25" x14ac:dyDescent="0.4">
      <c r="B38" s="8" t="s">
        <v>25</v>
      </c>
      <c r="C38" s="1"/>
      <c r="D38" s="1"/>
      <c r="E38" s="1"/>
      <c r="F38" s="1"/>
      <c r="G38" s="1"/>
      <c r="H38" s="1"/>
      <c r="I38" s="1"/>
      <c r="J38" s="1"/>
      <c r="K38" s="1"/>
    </row>
    <row r="39" spans="2:11" ht="8.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hyperlinks>
    <hyperlink ref="B38" r:id="rId1" xr:uid="{00000000-0004-0000-0000-000000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1"/>
  <sheetViews>
    <sheetView workbookViewId="0"/>
  </sheetViews>
  <sheetFormatPr defaultRowHeight="15" x14ac:dyDescent="0.25"/>
  <sheetData>
    <row r="1" spans="1:7" x14ac:dyDescent="0.25">
      <c r="A1" t="s">
        <v>151</v>
      </c>
      <c r="C1" t="s">
        <v>152</v>
      </c>
      <c r="E1" t="s">
        <v>153</v>
      </c>
      <c r="F1" t="s">
        <v>154</v>
      </c>
      <c r="G1" t="s">
        <v>155</v>
      </c>
    </row>
    <row r="2" spans="1:7" x14ac:dyDescent="0.25">
      <c r="A2">
        <f>IF('Quote builder'!A13="","",COUNTA('Quote builder'!$A$13:'Quote builder'!A13))</f>
        <v>1</v>
      </c>
      <c r="C2" t="str">
        <f>IF(AND('Quote log'!E3="Sent",ISNUMBER('Quote log'!G3)),'Quote log'!G3+ROW()/1000000,"")</f>
        <v/>
      </c>
      <c r="E2" t="str">
        <f>IF('Roles &amp; rates'!A3="","",'Roles &amp; rates'!A3)</f>
        <v>Senior engineer</v>
      </c>
      <c r="F2">
        <f>IF(E2="","",COUNTIF($E$2:E2,"?*"))</f>
        <v>1</v>
      </c>
      <c r="G2" t="str">
        <f>IFERROR(INDEX($E$2:$E$113,MATCH(ROWS($G$2:G2),$F$2:$F$113,0)),"")</f>
        <v>Senior engineer</v>
      </c>
    </row>
    <row r="3" spans="1:7" x14ac:dyDescent="0.25">
      <c r="A3">
        <f>IF('Quote builder'!A14="","",COUNTA('Quote builder'!$A$13:'Quote builder'!A14))</f>
        <v>2</v>
      </c>
      <c r="C3">
        <f>IF(AND('Quote log'!E4="Sent",ISNUMBER('Quote log'!G4)),'Quote log'!G4+ROW()/1000000,"")</f>
        <v>46178.000003000001</v>
      </c>
      <c r="E3" t="str">
        <f>IF('Roles &amp; rates'!A4="","",'Roles &amp; rates'!A4)</f>
        <v>Engineer</v>
      </c>
      <c r="F3">
        <f>IF(E3="","",COUNTIF($E$2:E3,"?*"))</f>
        <v>2</v>
      </c>
      <c r="G3" t="str">
        <f>IFERROR(INDEX($E$2:$E$113,MATCH(ROWS($G$2:G3),$F$2:$F$113,0)),"")</f>
        <v>Engineer</v>
      </c>
    </row>
    <row r="4" spans="1:7" x14ac:dyDescent="0.25">
      <c r="A4">
        <f>IF('Quote builder'!A15="","",COUNTA('Quote builder'!$A$13:'Quote builder'!A15))</f>
        <v>3</v>
      </c>
      <c r="C4" t="str">
        <f>IF(AND('Quote log'!E5="Sent",ISNUMBER('Quote log'!G5)),'Quote log'!G5+ROW()/1000000,"")</f>
        <v/>
      </c>
      <c r="E4" t="str">
        <f>IF('Roles &amp; rates'!A5="","",'Roles &amp; rates'!A5)</f>
        <v>Apprentice</v>
      </c>
      <c r="F4">
        <f>IF(E4="","",COUNTIF($E$2:E4,"?*"))</f>
        <v>3</v>
      </c>
      <c r="G4" t="str">
        <f>IFERROR(INDEX($E$2:$E$113,MATCH(ROWS($G$2:G4),$F$2:$F$113,0)),"")</f>
        <v>Apprentice</v>
      </c>
    </row>
    <row r="5" spans="1:7" x14ac:dyDescent="0.25">
      <c r="A5">
        <f>IF('Quote builder'!A16="","",COUNTA('Quote builder'!$A$13:'Quote builder'!A16))</f>
        <v>4</v>
      </c>
      <c r="C5">
        <f>IF(AND('Quote log'!E6="Sent",ISNUMBER('Quote log'!G6)),'Quote log'!G6+ROW()/1000000,"")</f>
        <v>46185.000005000002</v>
      </c>
      <c r="E5" t="str">
        <f>IF('Roles &amp; rates'!A6="","",'Roles &amp; rates'!A6)</f>
        <v>Project manager</v>
      </c>
      <c r="F5">
        <f>IF(E5="","",COUNTIF($E$2:E5,"?*"))</f>
        <v>4</v>
      </c>
      <c r="G5" t="str">
        <f>IFERROR(INDEX($E$2:$E$113,MATCH(ROWS($G$2:G5),$F$2:$F$113,0)),"")</f>
        <v>Project manager</v>
      </c>
    </row>
    <row r="6" spans="1:7" x14ac:dyDescent="0.25">
      <c r="A6">
        <f>IF('Quote builder'!A17="","",COUNTA('Quote builder'!$A$13:'Quote builder'!A17))</f>
        <v>5</v>
      </c>
      <c r="C6" t="str">
        <f>IF(AND('Quote log'!E7="Sent",ISNUMBER('Quote log'!G7)),'Quote log'!G7+ROW()/1000000,"")</f>
        <v/>
      </c>
      <c r="E6" t="str">
        <f>IF('Roles &amp; rates'!A7="","",'Roles &amp; rates'!A7)</f>
        <v/>
      </c>
      <c r="F6" t="str">
        <f>IF(E6="","",COUNTIF($E$2:E6,"?*"))</f>
        <v/>
      </c>
      <c r="G6" t="str">
        <f>IFERROR(INDEX($E$2:$E$113,MATCH(ROWS($G$2:G6),$F$2:$F$113,0)),"")</f>
        <v>Standard radiator (600 x 1200)</v>
      </c>
    </row>
    <row r="7" spans="1:7" x14ac:dyDescent="0.25">
      <c r="A7">
        <f>IF('Quote builder'!A18="","",COUNTA('Quote builder'!$A$13:'Quote builder'!A18))</f>
        <v>6</v>
      </c>
      <c r="C7" t="str">
        <f>IF(AND('Quote log'!E8="Sent",ISNUMBER('Quote log'!G8)),'Quote log'!G8+ROW()/1000000,"")</f>
        <v/>
      </c>
      <c r="E7" t="str">
        <f>IF('Roles &amp; rates'!A8="","",'Roles &amp; rates'!A8)</f>
        <v/>
      </c>
      <c r="F7" t="str">
        <f>IF(E7="","",COUNTIF($E$2:E7,"?*"))</f>
        <v/>
      </c>
      <c r="G7" t="str">
        <f>IFERROR(INDEX($E$2:$E$113,MATCH(ROWS($G$2:G7),$F$2:$F$113,0)),"")</f>
        <v>Towel radiator (chrome)</v>
      </c>
    </row>
    <row r="8" spans="1:7" x14ac:dyDescent="0.25">
      <c r="A8">
        <f>IF('Quote builder'!A19="","",COUNTA('Quote builder'!$A$13:'Quote builder'!A19))</f>
        <v>7</v>
      </c>
      <c r="C8" t="str">
        <f>IF(AND('Quote log'!E9="Sent",ISNUMBER('Quote log'!G9)),'Quote log'!G9+ROW()/1000000,"")</f>
        <v/>
      </c>
      <c r="E8" t="str">
        <f>IF('Roles &amp; rates'!A9="","",'Roles &amp; rates'!A9)</f>
        <v/>
      </c>
      <c r="F8" t="str">
        <f>IF(E8="","",COUNTIF($E$2:E8,"?*"))</f>
        <v/>
      </c>
      <c r="G8" t="str">
        <f>IFERROR(INDEX($E$2:$E$113,MATCH(ROWS($G$2:G8),$F$2:$F$113,0)),"")</f>
        <v>Thermostatic valve set</v>
      </c>
    </row>
    <row r="9" spans="1:7" x14ac:dyDescent="0.25">
      <c r="A9">
        <f>IF('Quote builder'!A20="","",COUNTA('Quote builder'!$A$13:'Quote builder'!A20))</f>
        <v>8</v>
      </c>
      <c r="C9" t="str">
        <f>IF(AND('Quote log'!E10="Sent",ISNUMBER('Quote log'!G10)),'Quote log'!G10+ROW()/1000000,"")</f>
        <v/>
      </c>
      <c r="E9" t="str">
        <f>IF('Roles &amp; rates'!A10="","",'Roles &amp; rates'!A10)</f>
        <v/>
      </c>
      <c r="F9" t="str">
        <f>IF(E9="","",COUNTIF($E$2:E9,"?*"))</f>
        <v/>
      </c>
      <c r="G9" t="str">
        <f>IFERROR(INDEX($E$2:$E$113,MATCH(ROWS($G$2:G9),$F$2:$F$113,0)),"")</f>
        <v>Copper pipe 15mm</v>
      </c>
    </row>
    <row r="10" spans="1:7" x14ac:dyDescent="0.25">
      <c r="A10" t="str">
        <f>IF('Quote builder'!A21="","",COUNTA('Quote builder'!$A$13:'Quote builder'!A21))</f>
        <v/>
      </c>
      <c r="C10" t="str">
        <f>IF(AND('Quote log'!E11="Sent",ISNUMBER('Quote log'!G11)),'Quote log'!G11+ROW()/1000000,"")</f>
        <v/>
      </c>
      <c r="E10" t="str">
        <f>IF('Roles &amp; rates'!A11="","",'Roles &amp; rates'!A11)</f>
        <v/>
      </c>
      <c r="F10" t="str">
        <f>IF(E10="","",COUNTIF($E$2:E10,"?*"))</f>
        <v/>
      </c>
      <c r="G10" t="str">
        <f>IFERROR(INDEX($E$2:$E$113,MATCH(ROWS($G$2:G10),$F$2:$F$113,0)),"")</f>
        <v>Boiler flue kit</v>
      </c>
    </row>
    <row r="11" spans="1:7" x14ac:dyDescent="0.25">
      <c r="A11" t="str">
        <f>IF('Quote builder'!A22="","",COUNTA('Quote builder'!$A$13:'Quote builder'!A22))</f>
        <v/>
      </c>
      <c r="C11" t="str">
        <f>IF(AND('Quote log'!E12="Sent",ISNUMBER('Quote log'!G12)),'Quote log'!G12+ROW()/1000000,"")</f>
        <v/>
      </c>
      <c r="E11" t="str">
        <f>IF('Roles &amp; rates'!A12="","",'Roles &amp; rates'!A12)</f>
        <v/>
      </c>
      <c r="F11" t="str">
        <f>IF(E11="","",COUNTIF($E$2:E11,"?*"))</f>
        <v/>
      </c>
      <c r="G11" t="str">
        <f>IFERROR(INDEX($E$2:$E$113,MATCH(ROWS($G$2:G11),$F$2:$F$113,0)),"")</f>
        <v>Waste pipe &amp; fittings (per room)</v>
      </c>
    </row>
    <row r="12" spans="1:7" x14ac:dyDescent="0.25">
      <c r="A12" t="str">
        <f>IF('Quote builder'!A23="","",COUNTA('Quote builder'!$A$13:'Quote builder'!A23))</f>
        <v/>
      </c>
      <c r="C12" t="str">
        <f>IF(AND('Quote log'!E13="Sent",ISNUMBER('Quote log'!G13)),'Quote log'!G13+ROW()/1000000,"")</f>
        <v/>
      </c>
      <c r="E12" t="str">
        <f>IF('Roles &amp; rates'!A13="","",'Roles &amp; rates'!A13)</f>
        <v/>
      </c>
      <c r="F12" t="str">
        <f>IF(E12="","",COUNTIF($E$2:E12,"?*"))</f>
        <v/>
      </c>
      <c r="G12" t="str">
        <f>IFERROR(INDEX($E$2:$E$113,MATCH(ROWS($G$2:G12),$F$2:$F$113,0)),"")</f>
        <v>Skip hire (8 yard)</v>
      </c>
    </row>
    <row r="13" spans="1:7" x14ac:dyDescent="0.25">
      <c r="A13" t="str">
        <f>IF('Quote builder'!A24="","",COUNTA('Quote builder'!$A$13:'Quote builder'!A24))</f>
        <v/>
      </c>
      <c r="C13" t="str">
        <f>IF(AND('Quote log'!E14="Sent",ISNUMBER('Quote log'!G14)),'Quote log'!G14+ROW()/1000000,"")</f>
        <v/>
      </c>
      <c r="E13" t="str">
        <f>IF('Roles &amp; rates'!A14="","",'Roles &amp; rates'!A14)</f>
        <v/>
      </c>
      <c r="F13" t="str">
        <f>IF(E13="","",COUNTIF($E$2:E13,"?*"))</f>
        <v/>
      </c>
      <c r="G13" t="str">
        <f>IFERROR(INDEX($E$2:$E$113,MATCH(ROWS($G$2:G13),$F$2:$F$113,0)),"")</f>
        <v>Scaffold tower (day)</v>
      </c>
    </row>
    <row r="14" spans="1:7" x14ac:dyDescent="0.25">
      <c r="A14" t="str">
        <f>IF('Quote builder'!A25="","",COUNTA('Quote builder'!$A$13:'Quote builder'!A25))</f>
        <v/>
      </c>
      <c r="C14" t="str">
        <f>IF(AND('Quote log'!E15="Sent",ISNUMBER('Quote log'!G15)),'Quote log'!G15+ROW()/1000000,"")</f>
        <v/>
      </c>
      <c r="E14" t="str">
        <f>IF('Price list'!A3="","",'Price list'!A3)</f>
        <v>Standard radiator (600 x 1200)</v>
      </c>
      <c r="F14">
        <f>IF(E14="","",COUNTIF($E$2:E14,"?*"))</f>
        <v>5</v>
      </c>
      <c r="G14" t="str">
        <f>IFERROR(INDEX($E$2:$E$113,MATCH(ROWS($G$2:G14),$F$2:$F$113,0)),"")</f>
        <v/>
      </c>
    </row>
    <row r="15" spans="1:7" x14ac:dyDescent="0.25">
      <c r="A15" t="str">
        <f>IF('Quote builder'!A26="","",COUNTA('Quote builder'!$A$13:'Quote builder'!A26))</f>
        <v/>
      </c>
      <c r="C15" t="str">
        <f>IF(AND('Quote log'!E16="Sent",ISNUMBER('Quote log'!G16)),'Quote log'!G16+ROW()/1000000,"")</f>
        <v/>
      </c>
      <c r="E15" t="str">
        <f>IF('Price list'!A4="","",'Price list'!A4)</f>
        <v>Towel radiator (chrome)</v>
      </c>
      <c r="F15">
        <f>IF(E15="","",COUNTIF($E$2:E15,"?*"))</f>
        <v>6</v>
      </c>
      <c r="G15" t="str">
        <f>IFERROR(INDEX($E$2:$E$113,MATCH(ROWS($G$2:G15),$F$2:$F$113,0)),"")</f>
        <v/>
      </c>
    </row>
    <row r="16" spans="1:7" x14ac:dyDescent="0.25">
      <c r="A16" t="str">
        <f>IF('Quote builder'!A27="","",COUNTA('Quote builder'!$A$13:'Quote builder'!A27))</f>
        <v/>
      </c>
      <c r="C16" t="str">
        <f>IF(AND('Quote log'!E17="Sent",ISNUMBER('Quote log'!G17)),'Quote log'!G17+ROW()/1000000,"")</f>
        <v/>
      </c>
      <c r="E16" t="str">
        <f>IF('Price list'!A5="","",'Price list'!A5)</f>
        <v>Thermostatic valve set</v>
      </c>
      <c r="F16">
        <f>IF(E16="","",COUNTIF($E$2:E16,"?*"))</f>
        <v>7</v>
      </c>
      <c r="G16" t="str">
        <f>IFERROR(INDEX($E$2:$E$113,MATCH(ROWS($G$2:G16),$F$2:$F$113,0)),"")</f>
        <v/>
      </c>
    </row>
    <row r="17" spans="1:7" x14ac:dyDescent="0.25">
      <c r="A17" t="str">
        <f>IF('Quote builder'!A28="","",COUNTA('Quote builder'!$A$13:'Quote builder'!A28))</f>
        <v/>
      </c>
      <c r="C17" t="str">
        <f>IF(AND('Quote log'!E18="Sent",ISNUMBER('Quote log'!G18)),'Quote log'!G18+ROW()/1000000,"")</f>
        <v/>
      </c>
      <c r="E17" t="str">
        <f>IF('Price list'!A6="","",'Price list'!A6)</f>
        <v>Copper pipe 15mm</v>
      </c>
      <c r="F17">
        <f>IF(E17="","",COUNTIF($E$2:E17,"?*"))</f>
        <v>8</v>
      </c>
      <c r="G17" t="str">
        <f>IFERROR(INDEX($E$2:$E$113,MATCH(ROWS($G$2:G17),$F$2:$F$113,0)),"")</f>
        <v/>
      </c>
    </row>
    <row r="18" spans="1:7" x14ac:dyDescent="0.25">
      <c r="A18" t="str">
        <f>IF('Quote builder'!A29="","",COUNTA('Quote builder'!$A$13:'Quote builder'!A29))</f>
        <v/>
      </c>
      <c r="C18" t="str">
        <f>IF(AND('Quote log'!E19="Sent",ISNUMBER('Quote log'!G19)),'Quote log'!G19+ROW()/1000000,"")</f>
        <v/>
      </c>
      <c r="E18" t="str">
        <f>IF('Price list'!A7="","",'Price list'!A7)</f>
        <v>Boiler flue kit</v>
      </c>
      <c r="F18">
        <f>IF(E18="","",COUNTIF($E$2:E18,"?*"))</f>
        <v>9</v>
      </c>
      <c r="G18" t="str">
        <f>IFERROR(INDEX($E$2:$E$113,MATCH(ROWS($G$2:G18),$F$2:$F$113,0)),"")</f>
        <v/>
      </c>
    </row>
    <row r="19" spans="1:7" x14ac:dyDescent="0.25">
      <c r="A19" t="str">
        <f>IF('Quote builder'!A30="","",COUNTA('Quote builder'!$A$13:'Quote builder'!A30))</f>
        <v/>
      </c>
      <c r="C19" t="str">
        <f>IF(AND('Quote log'!E20="Sent",ISNUMBER('Quote log'!G20)),'Quote log'!G20+ROW()/1000000,"")</f>
        <v/>
      </c>
      <c r="E19" t="str">
        <f>IF('Price list'!A8="","",'Price list'!A8)</f>
        <v>Waste pipe &amp; fittings (per room)</v>
      </c>
      <c r="F19">
        <f>IF(E19="","",COUNTIF($E$2:E19,"?*"))</f>
        <v>10</v>
      </c>
      <c r="G19" t="str">
        <f>IFERROR(INDEX($E$2:$E$113,MATCH(ROWS($G$2:G19),$F$2:$F$113,0)),"")</f>
        <v/>
      </c>
    </row>
    <row r="20" spans="1:7" x14ac:dyDescent="0.25">
      <c r="A20" t="str">
        <f>IF('Quote builder'!A31="","",COUNTA('Quote builder'!$A$13:'Quote builder'!A31))</f>
        <v/>
      </c>
      <c r="C20" t="str">
        <f>IF(AND('Quote log'!E21="Sent",ISNUMBER('Quote log'!G21)),'Quote log'!G21+ROW()/1000000,"")</f>
        <v/>
      </c>
      <c r="E20" t="str">
        <f>IF('Price list'!A9="","",'Price list'!A9)</f>
        <v>Skip hire (8 yard)</v>
      </c>
      <c r="F20">
        <f>IF(E20="","",COUNTIF($E$2:E20,"?*"))</f>
        <v>11</v>
      </c>
      <c r="G20" t="str">
        <f>IFERROR(INDEX($E$2:$E$113,MATCH(ROWS($G$2:G20),$F$2:$F$113,0)),"")</f>
        <v/>
      </c>
    </row>
    <row r="21" spans="1:7" x14ac:dyDescent="0.25">
      <c r="A21" t="str">
        <f>IF('Quote builder'!A32="","",COUNTA('Quote builder'!$A$13:'Quote builder'!A32))</f>
        <v/>
      </c>
      <c r="C21" t="str">
        <f>IF(AND('Quote log'!E22="Sent",ISNUMBER('Quote log'!G22)),'Quote log'!G22+ROW()/1000000,"")</f>
        <v/>
      </c>
      <c r="E21" t="str">
        <f>IF('Price list'!A10="","",'Price list'!A10)</f>
        <v>Scaffold tower (day)</v>
      </c>
      <c r="F21">
        <f>IF(E21="","",COUNTIF($E$2:E21,"?*"))</f>
        <v>12</v>
      </c>
      <c r="G21" t="str">
        <f>IFERROR(INDEX($E$2:$E$113,MATCH(ROWS($G$2:G21),$F$2:$F$113,0)),"")</f>
        <v/>
      </c>
    </row>
    <row r="22" spans="1:7" x14ac:dyDescent="0.25">
      <c r="A22" t="str">
        <f>IF('Quote builder'!A33="","",COUNTA('Quote builder'!$A$13:'Quote builder'!A33))</f>
        <v/>
      </c>
      <c r="C22" t="str">
        <f>IF(AND('Quote log'!E23="Sent",ISNUMBER('Quote log'!G23)),'Quote log'!G23+ROW()/1000000,"")</f>
        <v/>
      </c>
      <c r="E22" t="str">
        <f>IF('Price list'!A11="","",'Price list'!A11)</f>
        <v/>
      </c>
      <c r="F22" t="str">
        <f>IF(E22="","",COUNTIF($E$2:E22,"?*"))</f>
        <v/>
      </c>
      <c r="G22" t="str">
        <f>IFERROR(INDEX($E$2:$E$113,MATCH(ROWS($G$2:G22),$F$2:$F$113,0)),"")</f>
        <v/>
      </c>
    </row>
    <row r="23" spans="1:7" x14ac:dyDescent="0.25">
      <c r="A23" t="str">
        <f>IF('Quote builder'!A34="","",COUNTA('Quote builder'!$A$13:'Quote builder'!A34))</f>
        <v/>
      </c>
      <c r="C23" t="str">
        <f>IF(AND('Quote log'!E24="Sent",ISNUMBER('Quote log'!G24)),'Quote log'!G24+ROW()/1000000,"")</f>
        <v/>
      </c>
      <c r="E23" t="str">
        <f>IF('Price list'!A12="","",'Price list'!A12)</f>
        <v/>
      </c>
      <c r="F23" t="str">
        <f>IF(E23="","",COUNTIF($E$2:E23,"?*"))</f>
        <v/>
      </c>
      <c r="G23" t="str">
        <f>IFERROR(INDEX($E$2:$E$113,MATCH(ROWS($G$2:G23),$F$2:$F$113,0)),"")</f>
        <v/>
      </c>
    </row>
    <row r="24" spans="1:7" x14ac:dyDescent="0.25">
      <c r="A24" t="str">
        <f>IF('Quote builder'!A35="","",COUNTA('Quote builder'!$A$13:'Quote builder'!A35))</f>
        <v/>
      </c>
      <c r="C24" t="str">
        <f>IF(AND('Quote log'!E25="Sent",ISNUMBER('Quote log'!G25)),'Quote log'!G25+ROW()/1000000,"")</f>
        <v/>
      </c>
      <c r="E24" t="str">
        <f>IF('Price list'!A13="","",'Price list'!A13)</f>
        <v/>
      </c>
      <c r="F24" t="str">
        <f>IF(E24="","",COUNTIF($E$2:E24,"?*"))</f>
        <v/>
      </c>
      <c r="G24" t="str">
        <f>IFERROR(INDEX($E$2:$E$113,MATCH(ROWS($G$2:G24),$F$2:$F$113,0)),"")</f>
        <v/>
      </c>
    </row>
    <row r="25" spans="1:7" x14ac:dyDescent="0.25">
      <c r="A25" t="str">
        <f>IF('Quote builder'!A36="","",COUNTA('Quote builder'!$A$13:'Quote builder'!A36))</f>
        <v/>
      </c>
      <c r="C25" t="str">
        <f>IF(AND('Quote log'!E26="Sent",ISNUMBER('Quote log'!G26)),'Quote log'!G26+ROW()/1000000,"")</f>
        <v/>
      </c>
      <c r="E25" t="str">
        <f>IF('Price list'!A14="","",'Price list'!A14)</f>
        <v/>
      </c>
      <c r="F25" t="str">
        <f>IF(E25="","",COUNTIF($E$2:E25,"?*"))</f>
        <v/>
      </c>
      <c r="G25" t="str">
        <f>IFERROR(INDEX($E$2:$E$113,MATCH(ROWS($G$2:G25),$F$2:$F$113,0)),"")</f>
        <v/>
      </c>
    </row>
    <row r="26" spans="1:7" x14ac:dyDescent="0.25">
      <c r="C26" t="str">
        <f>IF(AND('Quote log'!E27="Sent",ISNUMBER('Quote log'!G27)),'Quote log'!G27+ROW()/1000000,"")</f>
        <v/>
      </c>
      <c r="E26" t="str">
        <f>IF('Price list'!A15="","",'Price list'!A15)</f>
        <v/>
      </c>
      <c r="F26" t="str">
        <f>IF(E26="","",COUNTIF($E$2:E26,"?*"))</f>
        <v/>
      </c>
      <c r="G26" t="str">
        <f>IFERROR(INDEX($E$2:$E$113,MATCH(ROWS($G$2:G26),$F$2:$F$113,0)),"")</f>
        <v/>
      </c>
    </row>
    <row r="27" spans="1:7" x14ac:dyDescent="0.25">
      <c r="C27" t="str">
        <f>IF(AND('Quote log'!E28="Sent",ISNUMBER('Quote log'!G28)),'Quote log'!G28+ROW()/1000000,"")</f>
        <v/>
      </c>
      <c r="E27" t="str">
        <f>IF('Price list'!A16="","",'Price list'!A16)</f>
        <v/>
      </c>
      <c r="F27" t="str">
        <f>IF(E27="","",COUNTIF($E$2:E27,"?*"))</f>
        <v/>
      </c>
      <c r="G27" t="str">
        <f>IFERROR(INDEX($E$2:$E$113,MATCH(ROWS($G$2:G27),$F$2:$F$113,0)),"")</f>
        <v/>
      </c>
    </row>
    <row r="28" spans="1:7" x14ac:dyDescent="0.25">
      <c r="C28" t="str">
        <f>IF(AND('Quote log'!E29="Sent",ISNUMBER('Quote log'!G29)),'Quote log'!G29+ROW()/1000000,"")</f>
        <v/>
      </c>
      <c r="E28" t="str">
        <f>IF('Price list'!A17="","",'Price list'!A17)</f>
        <v/>
      </c>
      <c r="F28" t="str">
        <f>IF(E28="","",COUNTIF($E$2:E28,"?*"))</f>
        <v/>
      </c>
      <c r="G28" t="str">
        <f>IFERROR(INDEX($E$2:$E$113,MATCH(ROWS($G$2:G28),$F$2:$F$113,0)),"")</f>
        <v/>
      </c>
    </row>
    <row r="29" spans="1:7" x14ac:dyDescent="0.25">
      <c r="C29" t="str">
        <f>IF(AND('Quote log'!E30="Sent",ISNUMBER('Quote log'!G30)),'Quote log'!G30+ROW()/1000000,"")</f>
        <v/>
      </c>
      <c r="E29" t="str">
        <f>IF('Price list'!A18="","",'Price list'!A18)</f>
        <v/>
      </c>
      <c r="F29" t="str">
        <f>IF(E29="","",COUNTIF($E$2:E29,"?*"))</f>
        <v/>
      </c>
      <c r="G29" t="str">
        <f>IFERROR(INDEX($E$2:$E$113,MATCH(ROWS($G$2:G29),$F$2:$F$113,0)),"")</f>
        <v/>
      </c>
    </row>
    <row r="30" spans="1:7" x14ac:dyDescent="0.25">
      <c r="C30" t="str">
        <f>IF(AND('Quote log'!E31="Sent",ISNUMBER('Quote log'!G31)),'Quote log'!G31+ROW()/1000000,"")</f>
        <v/>
      </c>
      <c r="E30" t="str">
        <f>IF('Price list'!A19="","",'Price list'!A19)</f>
        <v/>
      </c>
      <c r="F30" t="str">
        <f>IF(E30="","",COUNTIF($E$2:E30,"?*"))</f>
        <v/>
      </c>
      <c r="G30" t="str">
        <f>IFERROR(INDEX($E$2:$E$113,MATCH(ROWS($G$2:G30),$F$2:$F$113,0)),"")</f>
        <v/>
      </c>
    </row>
    <row r="31" spans="1:7" x14ac:dyDescent="0.25">
      <c r="C31" t="str">
        <f>IF(AND('Quote log'!E32="Sent",ISNUMBER('Quote log'!G32)),'Quote log'!G32+ROW()/1000000,"")</f>
        <v/>
      </c>
      <c r="E31" t="str">
        <f>IF('Price list'!A20="","",'Price list'!A20)</f>
        <v/>
      </c>
      <c r="F31" t="str">
        <f>IF(E31="","",COUNTIF($E$2:E31,"?*"))</f>
        <v/>
      </c>
      <c r="G31" t="str">
        <f>IFERROR(INDEX($E$2:$E$113,MATCH(ROWS($G$2:G31),$F$2:$F$113,0)),"")</f>
        <v/>
      </c>
    </row>
    <row r="32" spans="1:7" x14ac:dyDescent="0.25">
      <c r="C32" t="str">
        <f>IF(AND('Quote log'!E33="Sent",ISNUMBER('Quote log'!G33)),'Quote log'!G33+ROW()/1000000,"")</f>
        <v/>
      </c>
      <c r="E32" t="str">
        <f>IF('Price list'!A21="","",'Price list'!A21)</f>
        <v/>
      </c>
      <c r="F32" t="str">
        <f>IF(E32="","",COUNTIF($E$2:E32,"?*"))</f>
        <v/>
      </c>
      <c r="G32" t="str">
        <f>IFERROR(INDEX($E$2:$E$113,MATCH(ROWS($G$2:G32),$F$2:$F$113,0)),"")</f>
        <v/>
      </c>
    </row>
    <row r="33" spans="3:7" x14ac:dyDescent="0.25">
      <c r="C33" t="str">
        <f>IF(AND('Quote log'!E34="Sent",ISNUMBER('Quote log'!G34)),'Quote log'!G34+ROW()/1000000,"")</f>
        <v/>
      </c>
      <c r="E33" t="str">
        <f>IF('Price list'!A22="","",'Price list'!A22)</f>
        <v/>
      </c>
      <c r="F33" t="str">
        <f>IF(E33="","",COUNTIF($E$2:E33,"?*"))</f>
        <v/>
      </c>
      <c r="G33" t="str">
        <f>IFERROR(INDEX($E$2:$E$113,MATCH(ROWS($G$2:G33),$F$2:$F$113,0)),"")</f>
        <v/>
      </c>
    </row>
    <row r="34" spans="3:7" x14ac:dyDescent="0.25">
      <c r="C34" t="str">
        <f>IF(AND('Quote log'!E35="Sent",ISNUMBER('Quote log'!G35)),'Quote log'!G35+ROW()/1000000,"")</f>
        <v/>
      </c>
      <c r="E34" t="str">
        <f>IF('Price list'!A23="","",'Price list'!A23)</f>
        <v/>
      </c>
      <c r="F34" t="str">
        <f>IF(E34="","",COUNTIF($E$2:E34,"?*"))</f>
        <v/>
      </c>
      <c r="G34" t="str">
        <f>IFERROR(INDEX($E$2:$E$113,MATCH(ROWS($G$2:G34),$F$2:$F$113,0)),"")</f>
        <v/>
      </c>
    </row>
    <row r="35" spans="3:7" x14ac:dyDescent="0.25">
      <c r="C35" t="str">
        <f>IF(AND('Quote log'!E36="Sent",ISNUMBER('Quote log'!G36)),'Quote log'!G36+ROW()/1000000,"")</f>
        <v/>
      </c>
      <c r="E35" t="str">
        <f>IF('Price list'!A24="","",'Price list'!A24)</f>
        <v/>
      </c>
      <c r="F35" t="str">
        <f>IF(E35="","",COUNTIF($E$2:E35,"?*"))</f>
        <v/>
      </c>
      <c r="G35" t="str">
        <f>IFERROR(INDEX($E$2:$E$113,MATCH(ROWS($G$2:G35),$F$2:$F$113,0)),"")</f>
        <v/>
      </c>
    </row>
    <row r="36" spans="3:7" x14ac:dyDescent="0.25">
      <c r="C36" t="str">
        <f>IF(AND('Quote log'!E37="Sent",ISNUMBER('Quote log'!G37)),'Quote log'!G37+ROW()/1000000,"")</f>
        <v/>
      </c>
      <c r="E36" t="str">
        <f>IF('Price list'!A25="","",'Price list'!A25)</f>
        <v/>
      </c>
      <c r="F36" t="str">
        <f>IF(E36="","",COUNTIF($E$2:E36,"?*"))</f>
        <v/>
      </c>
      <c r="G36" t="str">
        <f>IFERROR(INDEX($E$2:$E$113,MATCH(ROWS($G$2:G36),$F$2:$F$113,0)),"")</f>
        <v/>
      </c>
    </row>
    <row r="37" spans="3:7" x14ac:dyDescent="0.25">
      <c r="C37" t="str">
        <f>IF(AND('Quote log'!E38="Sent",ISNUMBER('Quote log'!G38)),'Quote log'!G38+ROW()/1000000,"")</f>
        <v/>
      </c>
      <c r="E37" t="str">
        <f>IF('Price list'!A26="","",'Price list'!A26)</f>
        <v/>
      </c>
      <c r="F37" t="str">
        <f>IF(E37="","",COUNTIF($E$2:E37,"?*"))</f>
        <v/>
      </c>
      <c r="G37" t="str">
        <f>IFERROR(INDEX($E$2:$E$113,MATCH(ROWS($G$2:G37),$F$2:$F$113,0)),"")</f>
        <v/>
      </c>
    </row>
    <row r="38" spans="3:7" x14ac:dyDescent="0.25">
      <c r="C38" t="str">
        <f>IF(AND('Quote log'!E39="Sent",ISNUMBER('Quote log'!G39)),'Quote log'!G39+ROW()/1000000,"")</f>
        <v/>
      </c>
      <c r="E38" t="str">
        <f>IF('Price list'!A27="","",'Price list'!A27)</f>
        <v/>
      </c>
      <c r="F38" t="str">
        <f>IF(E38="","",COUNTIF($E$2:E38,"?*"))</f>
        <v/>
      </c>
      <c r="G38" t="str">
        <f>IFERROR(INDEX($E$2:$E$113,MATCH(ROWS($G$2:G38),$F$2:$F$113,0)),"")</f>
        <v/>
      </c>
    </row>
    <row r="39" spans="3:7" x14ac:dyDescent="0.25">
      <c r="C39" t="str">
        <f>IF(AND('Quote log'!E40="Sent",ISNUMBER('Quote log'!G40)),'Quote log'!G40+ROW()/1000000,"")</f>
        <v/>
      </c>
      <c r="E39" t="str">
        <f>IF('Price list'!A28="","",'Price list'!A28)</f>
        <v/>
      </c>
      <c r="F39" t="str">
        <f>IF(E39="","",COUNTIF($E$2:E39,"?*"))</f>
        <v/>
      </c>
      <c r="G39" t="str">
        <f>IFERROR(INDEX($E$2:$E$113,MATCH(ROWS($G$2:G39),$F$2:$F$113,0)),"")</f>
        <v/>
      </c>
    </row>
    <row r="40" spans="3:7" x14ac:dyDescent="0.25">
      <c r="C40" t="str">
        <f>IF(AND('Quote log'!E41="Sent",ISNUMBER('Quote log'!G41)),'Quote log'!G41+ROW()/1000000,"")</f>
        <v/>
      </c>
      <c r="E40" t="str">
        <f>IF('Price list'!A29="","",'Price list'!A29)</f>
        <v/>
      </c>
      <c r="F40" t="str">
        <f>IF(E40="","",COUNTIF($E$2:E40,"?*"))</f>
        <v/>
      </c>
      <c r="G40" t="str">
        <f>IFERROR(INDEX($E$2:$E$113,MATCH(ROWS($G$2:G40),$F$2:$F$113,0)),"")</f>
        <v/>
      </c>
    </row>
    <row r="41" spans="3:7" x14ac:dyDescent="0.25">
      <c r="C41" t="str">
        <f>IF(AND('Quote log'!E42="Sent",ISNUMBER('Quote log'!G42)),'Quote log'!G42+ROW()/1000000,"")</f>
        <v/>
      </c>
      <c r="E41" t="str">
        <f>IF('Price list'!A30="","",'Price list'!A30)</f>
        <v/>
      </c>
      <c r="F41" t="str">
        <f>IF(E41="","",COUNTIF($E$2:E41,"?*"))</f>
        <v/>
      </c>
      <c r="G41" t="str">
        <f>IFERROR(INDEX($E$2:$E$113,MATCH(ROWS($G$2:G41),$F$2:$F$113,0)),"")</f>
        <v/>
      </c>
    </row>
    <row r="42" spans="3:7" x14ac:dyDescent="0.25">
      <c r="C42" t="str">
        <f>IF(AND('Quote log'!E43="Sent",ISNUMBER('Quote log'!G43)),'Quote log'!G43+ROW()/1000000,"")</f>
        <v/>
      </c>
      <c r="E42" t="str">
        <f>IF('Price list'!A31="","",'Price list'!A31)</f>
        <v/>
      </c>
      <c r="F42" t="str">
        <f>IF(E42="","",COUNTIF($E$2:E42,"?*"))</f>
        <v/>
      </c>
      <c r="G42" t="str">
        <f>IFERROR(INDEX($E$2:$E$113,MATCH(ROWS($G$2:G42),$F$2:$F$113,0)),"")</f>
        <v/>
      </c>
    </row>
    <row r="43" spans="3:7" x14ac:dyDescent="0.25">
      <c r="C43" t="str">
        <f>IF(AND('Quote log'!E44="Sent",ISNUMBER('Quote log'!G44)),'Quote log'!G44+ROW()/1000000,"")</f>
        <v/>
      </c>
      <c r="E43" t="str">
        <f>IF('Price list'!A32="","",'Price list'!A32)</f>
        <v/>
      </c>
      <c r="F43" t="str">
        <f>IF(E43="","",COUNTIF($E$2:E43,"?*"))</f>
        <v/>
      </c>
      <c r="G43" t="str">
        <f>IFERROR(INDEX($E$2:$E$113,MATCH(ROWS($G$2:G43),$F$2:$F$113,0)),"")</f>
        <v/>
      </c>
    </row>
    <row r="44" spans="3:7" x14ac:dyDescent="0.25">
      <c r="C44" t="str">
        <f>IF(AND('Quote log'!E45="Sent",ISNUMBER('Quote log'!G45)),'Quote log'!G45+ROW()/1000000,"")</f>
        <v/>
      </c>
      <c r="E44" t="str">
        <f>IF('Price list'!A33="","",'Price list'!A33)</f>
        <v/>
      </c>
      <c r="F44" t="str">
        <f>IF(E44="","",COUNTIF($E$2:E44,"?*"))</f>
        <v/>
      </c>
      <c r="G44" t="str">
        <f>IFERROR(INDEX($E$2:$E$113,MATCH(ROWS($G$2:G44),$F$2:$F$113,0)),"")</f>
        <v/>
      </c>
    </row>
    <row r="45" spans="3:7" x14ac:dyDescent="0.25">
      <c r="C45" t="str">
        <f>IF(AND('Quote log'!E46="Sent",ISNUMBER('Quote log'!G46)),'Quote log'!G46+ROW()/1000000,"")</f>
        <v/>
      </c>
      <c r="E45" t="str">
        <f>IF('Price list'!A34="","",'Price list'!A34)</f>
        <v/>
      </c>
      <c r="F45" t="str">
        <f>IF(E45="","",COUNTIF($E$2:E45,"?*"))</f>
        <v/>
      </c>
      <c r="G45" t="str">
        <f>IFERROR(INDEX($E$2:$E$113,MATCH(ROWS($G$2:G45),$F$2:$F$113,0)),"")</f>
        <v/>
      </c>
    </row>
    <row r="46" spans="3:7" x14ac:dyDescent="0.25">
      <c r="C46" t="str">
        <f>IF(AND('Quote log'!E47="Sent",ISNUMBER('Quote log'!G47)),'Quote log'!G47+ROW()/1000000,"")</f>
        <v/>
      </c>
      <c r="E46" t="str">
        <f>IF('Price list'!A35="","",'Price list'!A35)</f>
        <v/>
      </c>
      <c r="F46" t="str">
        <f>IF(E46="","",COUNTIF($E$2:E46,"?*"))</f>
        <v/>
      </c>
      <c r="G46" t="str">
        <f>IFERROR(INDEX($E$2:$E$113,MATCH(ROWS($G$2:G46),$F$2:$F$113,0)),"")</f>
        <v/>
      </c>
    </row>
    <row r="47" spans="3:7" x14ac:dyDescent="0.25">
      <c r="C47" t="str">
        <f>IF(AND('Quote log'!E48="Sent",ISNUMBER('Quote log'!G48)),'Quote log'!G48+ROW()/1000000,"")</f>
        <v/>
      </c>
      <c r="E47" t="str">
        <f>IF('Price list'!A36="","",'Price list'!A36)</f>
        <v/>
      </c>
      <c r="F47" t="str">
        <f>IF(E47="","",COUNTIF($E$2:E47,"?*"))</f>
        <v/>
      </c>
      <c r="G47" t="str">
        <f>IFERROR(INDEX($E$2:$E$113,MATCH(ROWS($G$2:G47),$F$2:$F$113,0)),"")</f>
        <v/>
      </c>
    </row>
    <row r="48" spans="3:7" x14ac:dyDescent="0.25">
      <c r="C48" t="str">
        <f>IF(AND('Quote log'!E49="Sent",ISNUMBER('Quote log'!G49)),'Quote log'!G49+ROW()/1000000,"")</f>
        <v/>
      </c>
      <c r="E48" t="str">
        <f>IF('Price list'!A37="","",'Price list'!A37)</f>
        <v/>
      </c>
      <c r="F48" t="str">
        <f>IF(E48="","",COUNTIF($E$2:E48,"?*"))</f>
        <v/>
      </c>
      <c r="G48" t="str">
        <f>IFERROR(INDEX($E$2:$E$113,MATCH(ROWS($G$2:G48),$F$2:$F$113,0)),"")</f>
        <v/>
      </c>
    </row>
    <row r="49" spans="3:7" x14ac:dyDescent="0.25">
      <c r="C49" t="str">
        <f>IF(AND('Quote log'!E50="Sent",ISNUMBER('Quote log'!G50)),'Quote log'!G50+ROW()/1000000,"")</f>
        <v/>
      </c>
      <c r="E49" t="str">
        <f>IF('Price list'!A38="","",'Price list'!A38)</f>
        <v/>
      </c>
      <c r="F49" t="str">
        <f>IF(E49="","",COUNTIF($E$2:E49,"?*"))</f>
        <v/>
      </c>
      <c r="G49" t="str">
        <f>IFERROR(INDEX($E$2:$E$113,MATCH(ROWS($G$2:G49),$F$2:$F$113,0)),"")</f>
        <v/>
      </c>
    </row>
    <row r="50" spans="3:7" x14ac:dyDescent="0.25">
      <c r="C50" t="str">
        <f>IF(AND('Quote log'!E51="Sent",ISNUMBER('Quote log'!G51)),'Quote log'!G51+ROW()/1000000,"")</f>
        <v/>
      </c>
      <c r="E50" t="str">
        <f>IF('Price list'!A39="","",'Price list'!A39)</f>
        <v/>
      </c>
      <c r="F50" t="str">
        <f>IF(E50="","",COUNTIF($E$2:E50,"?*"))</f>
        <v/>
      </c>
      <c r="G50" t="str">
        <f>IFERROR(INDEX($E$2:$E$113,MATCH(ROWS($G$2:G50),$F$2:$F$113,0)),"")</f>
        <v/>
      </c>
    </row>
    <row r="51" spans="3:7" x14ac:dyDescent="0.25">
      <c r="C51" t="str">
        <f>IF(AND('Quote log'!E52="Sent",ISNUMBER('Quote log'!G52)),'Quote log'!G52+ROW()/1000000,"")</f>
        <v/>
      </c>
      <c r="E51" t="str">
        <f>IF('Price list'!A40="","",'Price list'!A40)</f>
        <v/>
      </c>
      <c r="F51" t="str">
        <f>IF(E51="","",COUNTIF($E$2:E51,"?*"))</f>
        <v/>
      </c>
      <c r="G51" t="str">
        <f>IFERROR(INDEX($E$2:$E$113,MATCH(ROWS($G$2:G51),$F$2:$F$113,0)),"")</f>
        <v/>
      </c>
    </row>
    <row r="52" spans="3:7" x14ac:dyDescent="0.25">
      <c r="C52" t="str">
        <f>IF(AND('Quote log'!E53="Sent",ISNUMBER('Quote log'!G53)),'Quote log'!G53+ROW()/1000000,"")</f>
        <v/>
      </c>
      <c r="E52" t="str">
        <f>IF('Price list'!A41="","",'Price list'!A41)</f>
        <v/>
      </c>
      <c r="F52" t="str">
        <f>IF(E52="","",COUNTIF($E$2:E52,"?*"))</f>
        <v/>
      </c>
      <c r="G52" t="str">
        <f>IFERROR(INDEX($E$2:$E$113,MATCH(ROWS($G$2:G52),$F$2:$F$113,0)),"")</f>
        <v/>
      </c>
    </row>
    <row r="53" spans="3:7" x14ac:dyDescent="0.25">
      <c r="C53" t="str">
        <f>IF(AND('Quote log'!E54="Sent",ISNUMBER('Quote log'!G54)),'Quote log'!G54+ROW()/1000000,"")</f>
        <v/>
      </c>
      <c r="E53" t="str">
        <f>IF('Price list'!A42="","",'Price list'!A42)</f>
        <v/>
      </c>
      <c r="F53" t="str">
        <f>IF(E53="","",COUNTIF($E$2:E53,"?*"))</f>
        <v/>
      </c>
      <c r="G53" t="str">
        <f>IFERROR(INDEX($E$2:$E$113,MATCH(ROWS($G$2:G53),$F$2:$F$113,0)),"")</f>
        <v/>
      </c>
    </row>
    <row r="54" spans="3:7" x14ac:dyDescent="0.25">
      <c r="C54" t="str">
        <f>IF(AND('Quote log'!E55="Sent",ISNUMBER('Quote log'!G55)),'Quote log'!G55+ROW()/1000000,"")</f>
        <v/>
      </c>
      <c r="E54" t="str">
        <f>IF('Price list'!A43="","",'Price list'!A43)</f>
        <v/>
      </c>
      <c r="F54" t="str">
        <f>IF(E54="","",COUNTIF($E$2:E54,"?*"))</f>
        <v/>
      </c>
      <c r="G54" t="str">
        <f>IFERROR(INDEX($E$2:$E$113,MATCH(ROWS($G$2:G54),$F$2:$F$113,0)),"")</f>
        <v/>
      </c>
    </row>
    <row r="55" spans="3:7" x14ac:dyDescent="0.25">
      <c r="C55" t="str">
        <f>IF(AND('Quote log'!E56="Sent",ISNUMBER('Quote log'!G56)),'Quote log'!G56+ROW()/1000000,"")</f>
        <v/>
      </c>
      <c r="E55" t="str">
        <f>IF('Price list'!A44="","",'Price list'!A44)</f>
        <v/>
      </c>
      <c r="F55" t="str">
        <f>IF(E55="","",COUNTIF($E$2:E55,"?*"))</f>
        <v/>
      </c>
      <c r="G55" t="str">
        <f>IFERROR(INDEX($E$2:$E$113,MATCH(ROWS($G$2:G55),$F$2:$F$113,0)),"")</f>
        <v/>
      </c>
    </row>
    <row r="56" spans="3:7" x14ac:dyDescent="0.25">
      <c r="C56" t="str">
        <f>IF(AND('Quote log'!E57="Sent",ISNUMBER('Quote log'!G57)),'Quote log'!G57+ROW()/1000000,"")</f>
        <v/>
      </c>
      <c r="E56" t="str">
        <f>IF('Price list'!A45="","",'Price list'!A45)</f>
        <v/>
      </c>
      <c r="F56" t="str">
        <f>IF(E56="","",COUNTIF($E$2:E56,"?*"))</f>
        <v/>
      </c>
      <c r="G56" t="str">
        <f>IFERROR(INDEX($E$2:$E$113,MATCH(ROWS($G$2:G56),$F$2:$F$113,0)),"")</f>
        <v/>
      </c>
    </row>
    <row r="57" spans="3:7" x14ac:dyDescent="0.25">
      <c r="C57" t="str">
        <f>IF(AND('Quote log'!E58="Sent",ISNUMBER('Quote log'!G58)),'Quote log'!G58+ROW()/1000000,"")</f>
        <v/>
      </c>
      <c r="E57" t="str">
        <f>IF('Price list'!A46="","",'Price list'!A46)</f>
        <v/>
      </c>
      <c r="F57" t="str">
        <f>IF(E57="","",COUNTIF($E$2:E57,"?*"))</f>
        <v/>
      </c>
      <c r="G57" t="str">
        <f>IFERROR(INDEX($E$2:$E$113,MATCH(ROWS($G$2:G57),$F$2:$F$113,0)),"")</f>
        <v/>
      </c>
    </row>
    <row r="58" spans="3:7" x14ac:dyDescent="0.25">
      <c r="C58" t="str">
        <f>IF(AND('Quote log'!E59="Sent",ISNUMBER('Quote log'!G59)),'Quote log'!G59+ROW()/1000000,"")</f>
        <v/>
      </c>
      <c r="E58" t="str">
        <f>IF('Price list'!A47="","",'Price list'!A47)</f>
        <v/>
      </c>
      <c r="F58" t="str">
        <f>IF(E58="","",COUNTIF($E$2:E58,"?*"))</f>
        <v/>
      </c>
      <c r="G58" t="str">
        <f>IFERROR(INDEX($E$2:$E$113,MATCH(ROWS($G$2:G58),$F$2:$F$113,0)),"")</f>
        <v/>
      </c>
    </row>
    <row r="59" spans="3:7" x14ac:dyDescent="0.25">
      <c r="C59" t="str">
        <f>IF(AND('Quote log'!E60="Sent",ISNUMBER('Quote log'!G60)),'Quote log'!G60+ROW()/1000000,"")</f>
        <v/>
      </c>
      <c r="E59" t="str">
        <f>IF('Price list'!A48="","",'Price list'!A48)</f>
        <v/>
      </c>
      <c r="F59" t="str">
        <f>IF(E59="","",COUNTIF($E$2:E59,"?*"))</f>
        <v/>
      </c>
      <c r="G59" t="str">
        <f>IFERROR(INDEX($E$2:$E$113,MATCH(ROWS($G$2:G59),$F$2:$F$113,0)),"")</f>
        <v/>
      </c>
    </row>
    <row r="60" spans="3:7" x14ac:dyDescent="0.25">
      <c r="C60" t="str">
        <f>IF(AND('Quote log'!E61="Sent",ISNUMBER('Quote log'!G61)),'Quote log'!G61+ROW()/1000000,"")</f>
        <v/>
      </c>
      <c r="E60" t="str">
        <f>IF('Price list'!A49="","",'Price list'!A49)</f>
        <v/>
      </c>
      <c r="F60" t="str">
        <f>IF(E60="","",COUNTIF($E$2:E60,"?*"))</f>
        <v/>
      </c>
      <c r="G60" t="str">
        <f>IFERROR(INDEX($E$2:$E$113,MATCH(ROWS($G$2:G60),$F$2:$F$113,0)),"")</f>
        <v/>
      </c>
    </row>
    <row r="61" spans="3:7" x14ac:dyDescent="0.25">
      <c r="C61" t="str">
        <f>IF(AND('Quote log'!E62="Sent",ISNUMBER('Quote log'!G62)),'Quote log'!G62+ROW()/1000000,"")</f>
        <v/>
      </c>
      <c r="E61" t="str">
        <f>IF('Price list'!A50="","",'Price list'!A50)</f>
        <v/>
      </c>
      <c r="F61" t="str">
        <f>IF(E61="","",COUNTIF($E$2:E61,"?*"))</f>
        <v/>
      </c>
      <c r="G61" t="str">
        <f>IFERROR(INDEX($E$2:$E$113,MATCH(ROWS($G$2:G61),$F$2:$F$113,0)),"")</f>
        <v/>
      </c>
    </row>
    <row r="62" spans="3:7" x14ac:dyDescent="0.25">
      <c r="C62" t="str">
        <f>IF(AND('Quote log'!E63="Sent",ISNUMBER('Quote log'!G63)),'Quote log'!G63+ROW()/1000000,"")</f>
        <v/>
      </c>
      <c r="E62" t="str">
        <f>IF('Price list'!A51="","",'Price list'!A51)</f>
        <v/>
      </c>
      <c r="F62" t="str">
        <f>IF(E62="","",COUNTIF($E$2:E62,"?*"))</f>
        <v/>
      </c>
      <c r="G62" t="str">
        <f>IFERROR(INDEX($E$2:$E$113,MATCH(ROWS($G$2:G62),$F$2:$F$113,0)),"")</f>
        <v/>
      </c>
    </row>
    <row r="63" spans="3:7" x14ac:dyDescent="0.25">
      <c r="C63" t="str">
        <f>IF(AND('Quote log'!E64="Sent",ISNUMBER('Quote log'!G64)),'Quote log'!G64+ROW()/1000000,"")</f>
        <v/>
      </c>
      <c r="E63" t="str">
        <f>IF('Price list'!A52="","",'Price list'!A52)</f>
        <v/>
      </c>
      <c r="F63" t="str">
        <f>IF(E63="","",COUNTIF($E$2:E63,"?*"))</f>
        <v/>
      </c>
      <c r="G63" t="str">
        <f>IFERROR(INDEX($E$2:$E$113,MATCH(ROWS($G$2:G63),$F$2:$F$113,0)),"")</f>
        <v/>
      </c>
    </row>
    <row r="64" spans="3:7" x14ac:dyDescent="0.25">
      <c r="C64" t="str">
        <f>IF(AND('Quote log'!E65="Sent",ISNUMBER('Quote log'!G65)),'Quote log'!G65+ROW()/1000000,"")</f>
        <v/>
      </c>
      <c r="E64" t="str">
        <f>IF('Price list'!A53="","",'Price list'!A53)</f>
        <v/>
      </c>
      <c r="F64" t="str">
        <f>IF(E64="","",COUNTIF($E$2:E64,"?*"))</f>
        <v/>
      </c>
      <c r="G64" t="str">
        <f>IFERROR(INDEX($E$2:$E$113,MATCH(ROWS($G$2:G64),$F$2:$F$113,0)),"")</f>
        <v/>
      </c>
    </row>
    <row r="65" spans="3:7" x14ac:dyDescent="0.25">
      <c r="C65" t="str">
        <f>IF(AND('Quote log'!E66="Sent",ISNUMBER('Quote log'!G66)),'Quote log'!G66+ROW()/1000000,"")</f>
        <v/>
      </c>
      <c r="E65" t="str">
        <f>IF('Price list'!A54="","",'Price list'!A54)</f>
        <v/>
      </c>
      <c r="F65" t="str">
        <f>IF(E65="","",COUNTIF($E$2:E65,"?*"))</f>
        <v/>
      </c>
      <c r="G65" t="str">
        <f>IFERROR(INDEX($E$2:$E$113,MATCH(ROWS($G$2:G65),$F$2:$F$113,0)),"")</f>
        <v/>
      </c>
    </row>
    <row r="66" spans="3:7" x14ac:dyDescent="0.25">
      <c r="C66" t="str">
        <f>IF(AND('Quote log'!E67="Sent",ISNUMBER('Quote log'!G67)),'Quote log'!G67+ROW()/1000000,"")</f>
        <v/>
      </c>
      <c r="E66" t="str">
        <f>IF('Price list'!A55="","",'Price list'!A55)</f>
        <v/>
      </c>
      <c r="F66" t="str">
        <f>IF(E66="","",COUNTIF($E$2:E66,"?*"))</f>
        <v/>
      </c>
      <c r="G66" t="str">
        <f>IFERROR(INDEX($E$2:$E$113,MATCH(ROWS($G$2:G66),$F$2:$F$113,0)),"")</f>
        <v/>
      </c>
    </row>
    <row r="67" spans="3:7" x14ac:dyDescent="0.25">
      <c r="C67" t="str">
        <f>IF(AND('Quote log'!E68="Sent",ISNUMBER('Quote log'!G68)),'Quote log'!G68+ROW()/1000000,"")</f>
        <v/>
      </c>
      <c r="E67" t="str">
        <f>IF('Price list'!A56="","",'Price list'!A56)</f>
        <v/>
      </c>
      <c r="F67" t="str">
        <f>IF(E67="","",COUNTIF($E$2:E67,"?*"))</f>
        <v/>
      </c>
      <c r="G67" t="str">
        <f>IFERROR(INDEX($E$2:$E$113,MATCH(ROWS($G$2:G67),$F$2:$F$113,0)),"")</f>
        <v/>
      </c>
    </row>
    <row r="68" spans="3:7" x14ac:dyDescent="0.25">
      <c r="C68" t="str">
        <f>IF(AND('Quote log'!E69="Sent",ISNUMBER('Quote log'!G69)),'Quote log'!G69+ROW()/1000000,"")</f>
        <v/>
      </c>
      <c r="E68" t="str">
        <f>IF('Price list'!A57="","",'Price list'!A57)</f>
        <v/>
      </c>
      <c r="F68" t="str">
        <f>IF(E68="","",COUNTIF($E$2:E68,"?*"))</f>
        <v/>
      </c>
      <c r="G68" t="str">
        <f>IFERROR(INDEX($E$2:$E$113,MATCH(ROWS($G$2:G68),$F$2:$F$113,0)),"")</f>
        <v/>
      </c>
    </row>
    <row r="69" spans="3:7" x14ac:dyDescent="0.25">
      <c r="C69" t="str">
        <f>IF(AND('Quote log'!E70="Sent",ISNUMBER('Quote log'!G70)),'Quote log'!G70+ROW()/1000000,"")</f>
        <v/>
      </c>
      <c r="E69" t="str">
        <f>IF('Price list'!A58="","",'Price list'!A58)</f>
        <v/>
      </c>
      <c r="F69" t="str">
        <f>IF(E69="","",COUNTIF($E$2:E69,"?*"))</f>
        <v/>
      </c>
      <c r="G69" t="str">
        <f>IFERROR(INDEX($E$2:$E$113,MATCH(ROWS($G$2:G69),$F$2:$F$113,0)),"")</f>
        <v/>
      </c>
    </row>
    <row r="70" spans="3:7" x14ac:dyDescent="0.25">
      <c r="C70" t="str">
        <f>IF(AND('Quote log'!E71="Sent",ISNUMBER('Quote log'!G71)),'Quote log'!G71+ROW()/1000000,"")</f>
        <v/>
      </c>
      <c r="E70" t="str">
        <f>IF('Price list'!A59="","",'Price list'!A59)</f>
        <v/>
      </c>
      <c r="F70" t="str">
        <f>IF(E70="","",COUNTIF($E$2:E70,"?*"))</f>
        <v/>
      </c>
      <c r="G70" t="str">
        <f>IFERROR(INDEX($E$2:$E$113,MATCH(ROWS($G$2:G70),$F$2:$F$113,0)),"")</f>
        <v/>
      </c>
    </row>
    <row r="71" spans="3:7" x14ac:dyDescent="0.25">
      <c r="C71" t="str">
        <f>IF(AND('Quote log'!E72="Sent",ISNUMBER('Quote log'!G72)),'Quote log'!G72+ROW()/1000000,"")</f>
        <v/>
      </c>
      <c r="E71" t="str">
        <f>IF('Price list'!A60="","",'Price list'!A60)</f>
        <v/>
      </c>
      <c r="F71" t="str">
        <f>IF(E71="","",COUNTIF($E$2:E71,"?*"))</f>
        <v/>
      </c>
      <c r="G71" t="str">
        <f>IFERROR(INDEX($E$2:$E$113,MATCH(ROWS($G$2:G71),$F$2:$F$113,0)),"")</f>
        <v/>
      </c>
    </row>
    <row r="72" spans="3:7" x14ac:dyDescent="0.25">
      <c r="C72" t="str">
        <f>IF(AND('Quote log'!E73="Sent",ISNUMBER('Quote log'!G73)),'Quote log'!G73+ROW()/1000000,"")</f>
        <v/>
      </c>
      <c r="E72" t="str">
        <f>IF('Price list'!A61="","",'Price list'!A61)</f>
        <v/>
      </c>
      <c r="F72" t="str">
        <f>IF(E72="","",COUNTIF($E$2:E72,"?*"))</f>
        <v/>
      </c>
      <c r="G72" t="str">
        <f>IFERROR(INDEX($E$2:$E$113,MATCH(ROWS($G$2:G72),$F$2:$F$113,0)),"")</f>
        <v/>
      </c>
    </row>
    <row r="73" spans="3:7" x14ac:dyDescent="0.25">
      <c r="C73" t="str">
        <f>IF(AND('Quote log'!E74="Sent",ISNUMBER('Quote log'!G74)),'Quote log'!G74+ROW()/1000000,"")</f>
        <v/>
      </c>
      <c r="E73" t="str">
        <f>IF('Price list'!A62="","",'Price list'!A62)</f>
        <v/>
      </c>
      <c r="F73" t="str">
        <f>IF(E73="","",COUNTIF($E$2:E73,"?*"))</f>
        <v/>
      </c>
      <c r="G73" t="str">
        <f>IFERROR(INDEX($E$2:$E$113,MATCH(ROWS($G$2:G73),$F$2:$F$113,0)),"")</f>
        <v/>
      </c>
    </row>
    <row r="74" spans="3:7" x14ac:dyDescent="0.25">
      <c r="C74" t="str">
        <f>IF(AND('Quote log'!E75="Sent",ISNUMBER('Quote log'!G75)),'Quote log'!G75+ROW()/1000000,"")</f>
        <v/>
      </c>
      <c r="E74" t="str">
        <f>IF('Price list'!A63="","",'Price list'!A63)</f>
        <v/>
      </c>
      <c r="F74" t="str">
        <f>IF(E74="","",COUNTIF($E$2:E74,"?*"))</f>
        <v/>
      </c>
      <c r="G74" t="str">
        <f>IFERROR(INDEX($E$2:$E$113,MATCH(ROWS($G$2:G74),$F$2:$F$113,0)),"")</f>
        <v/>
      </c>
    </row>
    <row r="75" spans="3:7" x14ac:dyDescent="0.25">
      <c r="C75" t="str">
        <f>IF(AND('Quote log'!E76="Sent",ISNUMBER('Quote log'!G76)),'Quote log'!G76+ROW()/1000000,"")</f>
        <v/>
      </c>
      <c r="E75" t="str">
        <f>IF('Price list'!A64="","",'Price list'!A64)</f>
        <v/>
      </c>
      <c r="F75" t="str">
        <f>IF(E75="","",COUNTIF($E$2:E75,"?*"))</f>
        <v/>
      </c>
      <c r="G75" t="str">
        <f>IFERROR(INDEX($E$2:$E$113,MATCH(ROWS($G$2:G75),$F$2:$F$113,0)),"")</f>
        <v/>
      </c>
    </row>
    <row r="76" spans="3:7" x14ac:dyDescent="0.25">
      <c r="C76" t="str">
        <f>IF(AND('Quote log'!E77="Sent",ISNUMBER('Quote log'!G77)),'Quote log'!G77+ROW()/1000000,"")</f>
        <v/>
      </c>
      <c r="E76" t="str">
        <f>IF('Price list'!A65="","",'Price list'!A65)</f>
        <v/>
      </c>
      <c r="F76" t="str">
        <f>IF(E76="","",COUNTIF($E$2:E76,"?*"))</f>
        <v/>
      </c>
      <c r="G76" t="str">
        <f>IFERROR(INDEX($E$2:$E$113,MATCH(ROWS($G$2:G76),$F$2:$F$113,0)),"")</f>
        <v/>
      </c>
    </row>
    <row r="77" spans="3:7" x14ac:dyDescent="0.25">
      <c r="C77" t="str">
        <f>IF(AND('Quote log'!E78="Sent",ISNUMBER('Quote log'!G78)),'Quote log'!G78+ROW()/1000000,"")</f>
        <v/>
      </c>
      <c r="E77" t="str">
        <f>IF('Price list'!A66="","",'Price list'!A66)</f>
        <v/>
      </c>
      <c r="F77" t="str">
        <f>IF(E77="","",COUNTIF($E$2:E77,"?*"))</f>
        <v/>
      </c>
      <c r="G77" t="str">
        <f>IFERROR(INDEX($E$2:$E$113,MATCH(ROWS($G$2:G77),$F$2:$F$113,0)),"")</f>
        <v/>
      </c>
    </row>
    <row r="78" spans="3:7" x14ac:dyDescent="0.25">
      <c r="C78" t="str">
        <f>IF(AND('Quote log'!E79="Sent",ISNUMBER('Quote log'!G79)),'Quote log'!G79+ROW()/1000000,"")</f>
        <v/>
      </c>
      <c r="E78" t="str">
        <f>IF('Price list'!A67="","",'Price list'!A67)</f>
        <v/>
      </c>
      <c r="F78" t="str">
        <f>IF(E78="","",COUNTIF($E$2:E78,"?*"))</f>
        <v/>
      </c>
      <c r="G78" t="str">
        <f>IFERROR(INDEX($E$2:$E$113,MATCH(ROWS($G$2:G78),$F$2:$F$113,0)),"")</f>
        <v/>
      </c>
    </row>
    <row r="79" spans="3:7" x14ac:dyDescent="0.25">
      <c r="C79" t="str">
        <f>IF(AND('Quote log'!E80="Sent",ISNUMBER('Quote log'!G80)),'Quote log'!G80+ROW()/1000000,"")</f>
        <v/>
      </c>
      <c r="E79" t="str">
        <f>IF('Price list'!A68="","",'Price list'!A68)</f>
        <v/>
      </c>
      <c r="F79" t="str">
        <f>IF(E79="","",COUNTIF($E$2:E79,"?*"))</f>
        <v/>
      </c>
      <c r="G79" t="str">
        <f>IFERROR(INDEX($E$2:$E$113,MATCH(ROWS($G$2:G79),$F$2:$F$113,0)),"")</f>
        <v/>
      </c>
    </row>
    <row r="80" spans="3:7" x14ac:dyDescent="0.25">
      <c r="C80" t="str">
        <f>IF(AND('Quote log'!E81="Sent",ISNUMBER('Quote log'!G81)),'Quote log'!G81+ROW()/1000000,"")</f>
        <v/>
      </c>
      <c r="E80" t="str">
        <f>IF('Price list'!A69="","",'Price list'!A69)</f>
        <v/>
      </c>
      <c r="F80" t="str">
        <f>IF(E80="","",COUNTIF($E$2:E80,"?*"))</f>
        <v/>
      </c>
      <c r="G80" t="str">
        <f>IFERROR(INDEX($E$2:$E$113,MATCH(ROWS($G$2:G80),$F$2:$F$113,0)),"")</f>
        <v/>
      </c>
    </row>
    <row r="81" spans="3:7" x14ac:dyDescent="0.25">
      <c r="C81" t="str">
        <f>IF(AND('Quote log'!E82="Sent",ISNUMBER('Quote log'!G82)),'Quote log'!G82+ROW()/1000000,"")</f>
        <v/>
      </c>
      <c r="E81" t="str">
        <f>IF('Price list'!A70="","",'Price list'!A70)</f>
        <v/>
      </c>
      <c r="F81" t="str">
        <f>IF(E81="","",COUNTIF($E$2:E81,"?*"))</f>
        <v/>
      </c>
      <c r="G81" t="str">
        <f>IFERROR(INDEX($E$2:$E$113,MATCH(ROWS($G$2:G81),$F$2:$F$113,0)),"")</f>
        <v/>
      </c>
    </row>
    <row r="82" spans="3:7" x14ac:dyDescent="0.25">
      <c r="C82" t="str">
        <f>IF(AND('Quote log'!E83="Sent",ISNUMBER('Quote log'!G83)),'Quote log'!G83+ROW()/1000000,"")</f>
        <v/>
      </c>
      <c r="E82" t="str">
        <f>IF('Price list'!A71="","",'Price list'!A71)</f>
        <v/>
      </c>
      <c r="F82" t="str">
        <f>IF(E82="","",COUNTIF($E$2:E82,"?*"))</f>
        <v/>
      </c>
      <c r="G82" t="str">
        <f>IFERROR(INDEX($E$2:$E$113,MATCH(ROWS($G$2:G82),$F$2:$F$113,0)),"")</f>
        <v/>
      </c>
    </row>
    <row r="83" spans="3:7" x14ac:dyDescent="0.25">
      <c r="C83" t="str">
        <f>IF(AND('Quote log'!E84="Sent",ISNUMBER('Quote log'!G84)),'Quote log'!G84+ROW()/1000000,"")</f>
        <v/>
      </c>
      <c r="E83" t="str">
        <f>IF('Price list'!A72="","",'Price list'!A72)</f>
        <v/>
      </c>
      <c r="F83" t="str">
        <f>IF(E83="","",COUNTIF($E$2:E83,"?*"))</f>
        <v/>
      </c>
      <c r="G83" t="str">
        <f>IFERROR(INDEX($E$2:$E$113,MATCH(ROWS($G$2:G83),$F$2:$F$113,0)),"")</f>
        <v/>
      </c>
    </row>
    <row r="84" spans="3:7" x14ac:dyDescent="0.25">
      <c r="C84" t="str">
        <f>IF(AND('Quote log'!E85="Sent",ISNUMBER('Quote log'!G85)),'Quote log'!G85+ROW()/1000000,"")</f>
        <v/>
      </c>
      <c r="E84" t="str">
        <f>IF('Price list'!A73="","",'Price list'!A73)</f>
        <v/>
      </c>
      <c r="F84" t="str">
        <f>IF(E84="","",COUNTIF($E$2:E84,"?*"))</f>
        <v/>
      </c>
      <c r="G84" t="str">
        <f>IFERROR(INDEX($E$2:$E$113,MATCH(ROWS($G$2:G84),$F$2:$F$113,0)),"")</f>
        <v/>
      </c>
    </row>
    <row r="85" spans="3:7" x14ac:dyDescent="0.25">
      <c r="C85" t="str">
        <f>IF(AND('Quote log'!E86="Sent",ISNUMBER('Quote log'!G86)),'Quote log'!G86+ROW()/1000000,"")</f>
        <v/>
      </c>
      <c r="E85" t="str">
        <f>IF('Price list'!A74="","",'Price list'!A74)</f>
        <v/>
      </c>
      <c r="F85" t="str">
        <f>IF(E85="","",COUNTIF($E$2:E85,"?*"))</f>
        <v/>
      </c>
      <c r="G85" t="str">
        <f>IFERROR(INDEX($E$2:$E$113,MATCH(ROWS($G$2:G85),$F$2:$F$113,0)),"")</f>
        <v/>
      </c>
    </row>
    <row r="86" spans="3:7" x14ac:dyDescent="0.25">
      <c r="C86" t="str">
        <f>IF(AND('Quote log'!E87="Sent",ISNUMBER('Quote log'!G87)),'Quote log'!G87+ROW()/1000000,"")</f>
        <v/>
      </c>
      <c r="E86" t="str">
        <f>IF('Price list'!A75="","",'Price list'!A75)</f>
        <v/>
      </c>
      <c r="F86" t="str">
        <f>IF(E86="","",COUNTIF($E$2:E86,"?*"))</f>
        <v/>
      </c>
      <c r="G86" t="str">
        <f>IFERROR(INDEX($E$2:$E$113,MATCH(ROWS($G$2:G86),$F$2:$F$113,0)),"")</f>
        <v/>
      </c>
    </row>
    <row r="87" spans="3:7" x14ac:dyDescent="0.25">
      <c r="C87" t="str">
        <f>IF(AND('Quote log'!E88="Sent",ISNUMBER('Quote log'!G88)),'Quote log'!G88+ROW()/1000000,"")</f>
        <v/>
      </c>
      <c r="E87" t="str">
        <f>IF('Price list'!A76="","",'Price list'!A76)</f>
        <v/>
      </c>
      <c r="F87" t="str">
        <f>IF(E87="","",COUNTIF($E$2:E87,"?*"))</f>
        <v/>
      </c>
      <c r="G87" t="str">
        <f>IFERROR(INDEX($E$2:$E$113,MATCH(ROWS($G$2:G87),$F$2:$F$113,0)),"")</f>
        <v/>
      </c>
    </row>
    <row r="88" spans="3:7" x14ac:dyDescent="0.25">
      <c r="C88" t="str">
        <f>IF(AND('Quote log'!E89="Sent",ISNUMBER('Quote log'!G89)),'Quote log'!G89+ROW()/1000000,"")</f>
        <v/>
      </c>
      <c r="E88" t="str">
        <f>IF('Price list'!A77="","",'Price list'!A77)</f>
        <v/>
      </c>
      <c r="F88" t="str">
        <f>IF(E88="","",COUNTIF($E$2:E88,"?*"))</f>
        <v/>
      </c>
      <c r="G88" t="str">
        <f>IFERROR(INDEX($E$2:$E$113,MATCH(ROWS($G$2:G88),$F$2:$F$113,0)),"")</f>
        <v/>
      </c>
    </row>
    <row r="89" spans="3:7" x14ac:dyDescent="0.25">
      <c r="C89" t="str">
        <f>IF(AND('Quote log'!E90="Sent",ISNUMBER('Quote log'!G90)),'Quote log'!G90+ROW()/1000000,"")</f>
        <v/>
      </c>
      <c r="E89" t="str">
        <f>IF('Price list'!A78="","",'Price list'!A78)</f>
        <v/>
      </c>
      <c r="F89" t="str">
        <f>IF(E89="","",COUNTIF($E$2:E89,"?*"))</f>
        <v/>
      </c>
      <c r="G89" t="str">
        <f>IFERROR(INDEX($E$2:$E$113,MATCH(ROWS($G$2:G89),$F$2:$F$113,0)),"")</f>
        <v/>
      </c>
    </row>
    <row r="90" spans="3:7" x14ac:dyDescent="0.25">
      <c r="C90" t="str">
        <f>IF(AND('Quote log'!E91="Sent",ISNUMBER('Quote log'!G91)),'Quote log'!G91+ROW()/1000000,"")</f>
        <v/>
      </c>
      <c r="E90" t="str">
        <f>IF('Price list'!A79="","",'Price list'!A79)</f>
        <v/>
      </c>
      <c r="F90" t="str">
        <f>IF(E90="","",COUNTIF($E$2:E90,"?*"))</f>
        <v/>
      </c>
      <c r="G90" t="str">
        <f>IFERROR(INDEX($E$2:$E$113,MATCH(ROWS($G$2:G90),$F$2:$F$113,0)),"")</f>
        <v/>
      </c>
    </row>
    <row r="91" spans="3:7" x14ac:dyDescent="0.25">
      <c r="C91" t="str">
        <f>IF(AND('Quote log'!E92="Sent",ISNUMBER('Quote log'!G92)),'Quote log'!G92+ROW()/1000000,"")</f>
        <v/>
      </c>
      <c r="E91" t="str">
        <f>IF('Price list'!A80="","",'Price list'!A80)</f>
        <v/>
      </c>
      <c r="F91" t="str">
        <f>IF(E91="","",COUNTIF($E$2:E91,"?*"))</f>
        <v/>
      </c>
      <c r="G91" t="str">
        <f>IFERROR(INDEX($E$2:$E$113,MATCH(ROWS($G$2:G91),$F$2:$F$113,0)),"")</f>
        <v/>
      </c>
    </row>
    <row r="92" spans="3:7" x14ac:dyDescent="0.25">
      <c r="C92" t="str">
        <f>IF(AND('Quote log'!E93="Sent",ISNUMBER('Quote log'!G93)),'Quote log'!G93+ROW()/1000000,"")</f>
        <v/>
      </c>
      <c r="E92" t="str">
        <f>IF('Price list'!A81="","",'Price list'!A81)</f>
        <v/>
      </c>
      <c r="F92" t="str">
        <f>IF(E92="","",COUNTIF($E$2:E92,"?*"))</f>
        <v/>
      </c>
      <c r="G92" t="str">
        <f>IFERROR(INDEX($E$2:$E$113,MATCH(ROWS($G$2:G92),$F$2:$F$113,0)),"")</f>
        <v/>
      </c>
    </row>
    <row r="93" spans="3:7" x14ac:dyDescent="0.25">
      <c r="C93" t="str">
        <f>IF(AND('Quote log'!E94="Sent",ISNUMBER('Quote log'!G94)),'Quote log'!G94+ROW()/1000000,"")</f>
        <v/>
      </c>
      <c r="E93" t="str">
        <f>IF('Price list'!A82="","",'Price list'!A82)</f>
        <v/>
      </c>
      <c r="F93" t="str">
        <f>IF(E93="","",COUNTIF($E$2:E93,"?*"))</f>
        <v/>
      </c>
      <c r="G93" t="str">
        <f>IFERROR(INDEX($E$2:$E$113,MATCH(ROWS($G$2:G93),$F$2:$F$113,0)),"")</f>
        <v/>
      </c>
    </row>
    <row r="94" spans="3:7" x14ac:dyDescent="0.25">
      <c r="C94" t="str">
        <f>IF(AND('Quote log'!E95="Sent",ISNUMBER('Quote log'!G95)),'Quote log'!G95+ROW()/1000000,"")</f>
        <v/>
      </c>
      <c r="E94" t="str">
        <f>IF('Price list'!A83="","",'Price list'!A83)</f>
        <v/>
      </c>
      <c r="F94" t="str">
        <f>IF(E94="","",COUNTIF($E$2:E94,"?*"))</f>
        <v/>
      </c>
      <c r="G94" t="str">
        <f>IFERROR(INDEX($E$2:$E$113,MATCH(ROWS($G$2:G94),$F$2:$F$113,0)),"")</f>
        <v/>
      </c>
    </row>
    <row r="95" spans="3:7" x14ac:dyDescent="0.25">
      <c r="C95" t="str">
        <f>IF(AND('Quote log'!E96="Sent",ISNUMBER('Quote log'!G96)),'Quote log'!G96+ROW()/1000000,"")</f>
        <v/>
      </c>
      <c r="E95" t="str">
        <f>IF('Price list'!A84="","",'Price list'!A84)</f>
        <v/>
      </c>
      <c r="F95" t="str">
        <f>IF(E95="","",COUNTIF($E$2:E95,"?*"))</f>
        <v/>
      </c>
      <c r="G95" t="str">
        <f>IFERROR(INDEX($E$2:$E$113,MATCH(ROWS($G$2:G95),$F$2:$F$113,0)),"")</f>
        <v/>
      </c>
    </row>
    <row r="96" spans="3:7" x14ac:dyDescent="0.25">
      <c r="C96" t="str">
        <f>IF(AND('Quote log'!E97="Sent",ISNUMBER('Quote log'!G97)),'Quote log'!G97+ROW()/1000000,"")</f>
        <v/>
      </c>
      <c r="E96" t="str">
        <f>IF('Price list'!A85="","",'Price list'!A85)</f>
        <v/>
      </c>
      <c r="F96" t="str">
        <f>IF(E96="","",COUNTIF($E$2:E96,"?*"))</f>
        <v/>
      </c>
      <c r="G96" t="str">
        <f>IFERROR(INDEX($E$2:$E$113,MATCH(ROWS($G$2:G96),$F$2:$F$113,0)),"")</f>
        <v/>
      </c>
    </row>
    <row r="97" spans="3:7" x14ac:dyDescent="0.25">
      <c r="C97" t="str">
        <f>IF(AND('Quote log'!E98="Sent",ISNUMBER('Quote log'!G98)),'Quote log'!G98+ROW()/1000000,"")</f>
        <v/>
      </c>
      <c r="E97" t="str">
        <f>IF('Price list'!A86="","",'Price list'!A86)</f>
        <v/>
      </c>
      <c r="F97" t="str">
        <f>IF(E97="","",COUNTIF($E$2:E97,"?*"))</f>
        <v/>
      </c>
      <c r="G97" t="str">
        <f>IFERROR(INDEX($E$2:$E$113,MATCH(ROWS($G$2:G97),$F$2:$F$113,0)),"")</f>
        <v/>
      </c>
    </row>
    <row r="98" spans="3:7" x14ac:dyDescent="0.25">
      <c r="C98" t="str">
        <f>IF(AND('Quote log'!E99="Sent",ISNUMBER('Quote log'!G99)),'Quote log'!G99+ROW()/1000000,"")</f>
        <v/>
      </c>
      <c r="E98" t="str">
        <f>IF('Price list'!A87="","",'Price list'!A87)</f>
        <v/>
      </c>
      <c r="F98" t="str">
        <f>IF(E98="","",COUNTIF($E$2:E98,"?*"))</f>
        <v/>
      </c>
      <c r="G98" t="str">
        <f>IFERROR(INDEX($E$2:$E$113,MATCH(ROWS($G$2:G98),$F$2:$F$113,0)),"")</f>
        <v/>
      </c>
    </row>
    <row r="99" spans="3:7" x14ac:dyDescent="0.25">
      <c r="C99" t="str">
        <f>IF(AND('Quote log'!E100="Sent",ISNUMBER('Quote log'!G100)),'Quote log'!G100+ROW()/1000000,"")</f>
        <v/>
      </c>
      <c r="E99" t="str">
        <f>IF('Price list'!A88="","",'Price list'!A88)</f>
        <v/>
      </c>
      <c r="F99" t="str">
        <f>IF(E99="","",COUNTIF($E$2:E99,"?*"))</f>
        <v/>
      </c>
      <c r="G99" t="str">
        <f>IFERROR(INDEX($E$2:$E$113,MATCH(ROWS($G$2:G99),$F$2:$F$113,0)),"")</f>
        <v/>
      </c>
    </row>
    <row r="100" spans="3:7" x14ac:dyDescent="0.25">
      <c r="C100" t="str">
        <f>IF(AND('Quote log'!E101="Sent",ISNUMBER('Quote log'!G101)),'Quote log'!G101+ROW()/1000000,"")</f>
        <v/>
      </c>
      <c r="E100" t="str">
        <f>IF('Price list'!A89="","",'Price list'!A89)</f>
        <v/>
      </c>
      <c r="F100" t="str">
        <f>IF(E100="","",COUNTIF($E$2:E100,"?*"))</f>
        <v/>
      </c>
      <c r="G100" t="str">
        <f>IFERROR(INDEX($E$2:$E$113,MATCH(ROWS($G$2:G100),$F$2:$F$113,0)),"")</f>
        <v/>
      </c>
    </row>
    <row r="101" spans="3:7" x14ac:dyDescent="0.25">
      <c r="C101" t="str">
        <f>IF(AND('Quote log'!E102="Sent",ISNUMBER('Quote log'!G102)),'Quote log'!G102+ROW()/1000000,"")</f>
        <v/>
      </c>
      <c r="E101" t="str">
        <f>IF('Price list'!A90="","",'Price list'!A90)</f>
        <v/>
      </c>
      <c r="F101" t="str">
        <f>IF(E101="","",COUNTIF($E$2:E101,"?*"))</f>
        <v/>
      </c>
      <c r="G101" t="str">
        <f>IFERROR(INDEX($E$2:$E$113,MATCH(ROWS($G$2:G101),$F$2:$F$113,0)),"")</f>
        <v/>
      </c>
    </row>
    <row r="102" spans="3:7" x14ac:dyDescent="0.25">
      <c r="C102" t="str">
        <f>IF(AND('Quote log'!E103="Sent",ISNUMBER('Quote log'!G103)),'Quote log'!G103+ROW()/1000000,"")</f>
        <v/>
      </c>
      <c r="E102" t="str">
        <f>IF('Price list'!A91="","",'Price list'!A91)</f>
        <v/>
      </c>
      <c r="F102" t="str">
        <f>IF(E102="","",COUNTIF($E$2:E102,"?*"))</f>
        <v/>
      </c>
      <c r="G102" t="str">
        <f>IFERROR(INDEX($E$2:$E$113,MATCH(ROWS($G$2:G102),$F$2:$F$113,0)),"")</f>
        <v/>
      </c>
    </row>
    <row r="103" spans="3:7" x14ac:dyDescent="0.25">
      <c r="C103" t="str">
        <f>IF(AND('Quote log'!E104="Sent",ISNUMBER('Quote log'!G104)),'Quote log'!G104+ROW()/1000000,"")</f>
        <v/>
      </c>
      <c r="E103" t="str">
        <f>IF('Price list'!A92="","",'Price list'!A92)</f>
        <v/>
      </c>
      <c r="F103" t="str">
        <f>IF(E103="","",COUNTIF($E$2:E103,"?*"))</f>
        <v/>
      </c>
      <c r="G103" t="str">
        <f>IFERROR(INDEX($E$2:$E$113,MATCH(ROWS($G$2:G103),$F$2:$F$113,0)),"")</f>
        <v/>
      </c>
    </row>
    <row r="104" spans="3:7" x14ac:dyDescent="0.25">
      <c r="C104" t="str">
        <f>IF(AND('Quote log'!E105="Sent",ISNUMBER('Quote log'!G105)),'Quote log'!G105+ROW()/1000000,"")</f>
        <v/>
      </c>
      <c r="E104" t="str">
        <f>IF('Price list'!A93="","",'Price list'!A93)</f>
        <v/>
      </c>
      <c r="F104" t="str">
        <f>IF(E104="","",COUNTIF($E$2:E104,"?*"))</f>
        <v/>
      </c>
      <c r="G104" t="str">
        <f>IFERROR(INDEX($E$2:$E$113,MATCH(ROWS($G$2:G104),$F$2:$F$113,0)),"")</f>
        <v/>
      </c>
    </row>
    <row r="105" spans="3:7" x14ac:dyDescent="0.25">
      <c r="C105" t="str">
        <f>IF(AND('Quote log'!E106="Sent",ISNUMBER('Quote log'!G106)),'Quote log'!G106+ROW()/1000000,"")</f>
        <v/>
      </c>
      <c r="E105" t="str">
        <f>IF('Price list'!A94="","",'Price list'!A94)</f>
        <v/>
      </c>
      <c r="F105" t="str">
        <f>IF(E105="","",COUNTIF($E$2:E105,"?*"))</f>
        <v/>
      </c>
      <c r="G105" t="str">
        <f>IFERROR(INDEX($E$2:$E$113,MATCH(ROWS($G$2:G105),$F$2:$F$113,0)),"")</f>
        <v/>
      </c>
    </row>
    <row r="106" spans="3:7" x14ac:dyDescent="0.25">
      <c r="C106" t="str">
        <f>IF(AND('Quote log'!E107="Sent",ISNUMBER('Quote log'!G107)),'Quote log'!G107+ROW()/1000000,"")</f>
        <v/>
      </c>
      <c r="E106" t="str">
        <f>IF('Price list'!A95="","",'Price list'!A95)</f>
        <v/>
      </c>
      <c r="F106" t="str">
        <f>IF(E106="","",COUNTIF($E$2:E106,"?*"))</f>
        <v/>
      </c>
      <c r="G106" t="str">
        <f>IFERROR(INDEX($E$2:$E$113,MATCH(ROWS($G$2:G106),$F$2:$F$113,0)),"")</f>
        <v/>
      </c>
    </row>
    <row r="107" spans="3:7" x14ac:dyDescent="0.25">
      <c r="C107" t="str">
        <f>IF(AND('Quote log'!E108="Sent",ISNUMBER('Quote log'!G108)),'Quote log'!G108+ROW()/1000000,"")</f>
        <v/>
      </c>
      <c r="E107" t="str">
        <f>IF('Price list'!A96="","",'Price list'!A96)</f>
        <v/>
      </c>
      <c r="F107" t="str">
        <f>IF(E107="","",COUNTIF($E$2:E107,"?*"))</f>
        <v/>
      </c>
      <c r="G107" t="str">
        <f>IFERROR(INDEX($E$2:$E$113,MATCH(ROWS($G$2:G107),$F$2:$F$113,0)),"")</f>
        <v/>
      </c>
    </row>
    <row r="108" spans="3:7" x14ac:dyDescent="0.25">
      <c r="C108" t="str">
        <f>IF(AND('Quote log'!E109="Sent",ISNUMBER('Quote log'!G109)),'Quote log'!G109+ROW()/1000000,"")</f>
        <v/>
      </c>
      <c r="E108" t="str">
        <f>IF('Price list'!A97="","",'Price list'!A97)</f>
        <v/>
      </c>
      <c r="F108" t="str">
        <f>IF(E108="","",COUNTIF($E$2:E108,"?*"))</f>
        <v/>
      </c>
      <c r="G108" t="str">
        <f>IFERROR(INDEX($E$2:$E$113,MATCH(ROWS($G$2:G108),$F$2:$F$113,0)),"")</f>
        <v/>
      </c>
    </row>
    <row r="109" spans="3:7" x14ac:dyDescent="0.25">
      <c r="C109" t="str">
        <f>IF(AND('Quote log'!E110="Sent",ISNUMBER('Quote log'!G110)),'Quote log'!G110+ROW()/1000000,"")</f>
        <v/>
      </c>
      <c r="E109" t="str">
        <f>IF('Price list'!A98="","",'Price list'!A98)</f>
        <v/>
      </c>
      <c r="F109" t="str">
        <f>IF(E109="","",COUNTIF($E$2:E109,"?*"))</f>
        <v/>
      </c>
      <c r="G109" t="str">
        <f>IFERROR(INDEX($E$2:$E$113,MATCH(ROWS($G$2:G109),$F$2:$F$113,0)),"")</f>
        <v/>
      </c>
    </row>
    <row r="110" spans="3:7" x14ac:dyDescent="0.25">
      <c r="C110" t="str">
        <f>IF(AND('Quote log'!E111="Sent",ISNUMBER('Quote log'!G111)),'Quote log'!G111+ROW()/1000000,"")</f>
        <v/>
      </c>
      <c r="E110" t="str">
        <f>IF('Price list'!A99="","",'Price list'!A99)</f>
        <v/>
      </c>
      <c r="F110" t="str">
        <f>IF(E110="","",COUNTIF($E$2:E110,"?*"))</f>
        <v/>
      </c>
      <c r="G110" t="str">
        <f>IFERROR(INDEX($E$2:$E$113,MATCH(ROWS($G$2:G110),$F$2:$F$113,0)),"")</f>
        <v/>
      </c>
    </row>
    <row r="111" spans="3:7" x14ac:dyDescent="0.25">
      <c r="C111" t="str">
        <f>IF(AND('Quote log'!E112="Sent",ISNUMBER('Quote log'!G112)),'Quote log'!G112+ROW()/1000000,"")</f>
        <v/>
      </c>
      <c r="E111" t="str">
        <f>IF('Price list'!A100="","",'Price list'!A100)</f>
        <v/>
      </c>
      <c r="F111" t="str">
        <f>IF(E111="","",COUNTIF($E$2:E111,"?*"))</f>
        <v/>
      </c>
      <c r="G111" t="str">
        <f>IFERROR(INDEX($E$2:$E$113,MATCH(ROWS($G$2:G111),$F$2:$F$113,0)),"")</f>
        <v/>
      </c>
    </row>
    <row r="112" spans="3:7" x14ac:dyDescent="0.25">
      <c r="C112" t="str">
        <f>IF(AND('Quote log'!E113="Sent",ISNUMBER('Quote log'!G113)),'Quote log'!G113+ROW()/1000000,"")</f>
        <v/>
      </c>
      <c r="E112" t="str">
        <f>IF('Price list'!A101="","",'Price list'!A101)</f>
        <v/>
      </c>
      <c r="F112" t="str">
        <f>IF(E112="","",COUNTIF($E$2:E112,"?*"))</f>
        <v/>
      </c>
      <c r="G112" t="str">
        <f>IFERROR(INDEX($E$2:$E$113,MATCH(ROWS($G$2:G112),$F$2:$F$113,0)),"")</f>
        <v/>
      </c>
    </row>
    <row r="113" spans="3:7" x14ac:dyDescent="0.25">
      <c r="C113" t="str">
        <f>IF(AND('Quote log'!E114="Sent",ISNUMBER('Quote log'!G114)),'Quote log'!G114+ROW()/1000000,"")</f>
        <v/>
      </c>
      <c r="E113" t="str">
        <f>IF('Price list'!A102="","",'Price list'!A102)</f>
        <v/>
      </c>
      <c r="F113" t="str">
        <f>IF(E113="","",COUNTIF($E$2:E113,"?*"))</f>
        <v/>
      </c>
      <c r="G113" t="str">
        <f>IFERROR(INDEX($E$2:$E$113,MATCH(ROWS($G$2:G113),$F$2:$F$113,0)),"")</f>
        <v/>
      </c>
    </row>
    <row r="114" spans="3:7" x14ac:dyDescent="0.25">
      <c r="C114" t="str">
        <f>IF(AND('Quote log'!E115="Sent",ISNUMBER('Quote log'!G115)),'Quote log'!G115+ROW()/1000000,"")</f>
        <v/>
      </c>
    </row>
    <row r="115" spans="3:7" x14ac:dyDescent="0.25">
      <c r="C115" t="str">
        <f>IF(AND('Quote log'!E116="Sent",ISNUMBER('Quote log'!G116)),'Quote log'!G116+ROW()/1000000,"")</f>
        <v/>
      </c>
    </row>
    <row r="116" spans="3:7" x14ac:dyDescent="0.25">
      <c r="C116" t="str">
        <f>IF(AND('Quote log'!E117="Sent",ISNUMBER('Quote log'!G117)),'Quote log'!G117+ROW()/1000000,"")</f>
        <v/>
      </c>
    </row>
    <row r="117" spans="3:7" x14ac:dyDescent="0.25">
      <c r="C117" t="str">
        <f>IF(AND('Quote log'!E118="Sent",ISNUMBER('Quote log'!G118)),'Quote log'!G118+ROW()/1000000,"")</f>
        <v/>
      </c>
    </row>
    <row r="118" spans="3:7" x14ac:dyDescent="0.25">
      <c r="C118" t="str">
        <f>IF(AND('Quote log'!E119="Sent",ISNUMBER('Quote log'!G119)),'Quote log'!G119+ROW()/1000000,"")</f>
        <v/>
      </c>
    </row>
    <row r="119" spans="3:7" x14ac:dyDescent="0.25">
      <c r="C119" t="str">
        <f>IF(AND('Quote log'!E120="Sent",ISNUMBER('Quote log'!G120)),'Quote log'!G120+ROW()/1000000,"")</f>
        <v/>
      </c>
    </row>
    <row r="120" spans="3:7" x14ac:dyDescent="0.25">
      <c r="C120" t="str">
        <f>IF(AND('Quote log'!E121="Sent",ISNUMBER('Quote log'!G121)),'Quote log'!G121+ROW()/1000000,"")</f>
        <v/>
      </c>
    </row>
    <row r="121" spans="3:7" x14ac:dyDescent="0.25">
      <c r="C121" t="str">
        <f>IF(AND('Quote log'!E122="Sent",ISNUMBER('Quote log'!G122)),'Quote log'!G122+ROW()/1000000,"")</f>
        <v/>
      </c>
    </row>
    <row r="122" spans="3:7" x14ac:dyDescent="0.25">
      <c r="C122" t="str">
        <f>IF(AND('Quote log'!E123="Sent",ISNUMBER('Quote log'!G123)),'Quote log'!G123+ROW()/1000000,"")</f>
        <v/>
      </c>
    </row>
    <row r="123" spans="3:7" x14ac:dyDescent="0.25">
      <c r="C123" t="str">
        <f>IF(AND('Quote log'!E124="Sent",ISNUMBER('Quote log'!G124)),'Quote log'!G124+ROW()/1000000,"")</f>
        <v/>
      </c>
    </row>
    <row r="124" spans="3:7" x14ac:dyDescent="0.25">
      <c r="C124" t="str">
        <f>IF(AND('Quote log'!E125="Sent",ISNUMBER('Quote log'!G125)),'Quote log'!G125+ROW()/1000000,"")</f>
        <v/>
      </c>
    </row>
    <row r="125" spans="3:7" x14ac:dyDescent="0.25">
      <c r="C125" t="str">
        <f>IF(AND('Quote log'!E126="Sent",ISNUMBER('Quote log'!G126)),'Quote log'!G126+ROW()/1000000,"")</f>
        <v/>
      </c>
    </row>
    <row r="126" spans="3:7" x14ac:dyDescent="0.25">
      <c r="C126" t="str">
        <f>IF(AND('Quote log'!E127="Sent",ISNUMBER('Quote log'!G127)),'Quote log'!G127+ROW()/1000000,"")</f>
        <v/>
      </c>
    </row>
    <row r="127" spans="3:7" x14ac:dyDescent="0.25">
      <c r="C127" t="str">
        <f>IF(AND('Quote log'!E128="Sent",ISNUMBER('Quote log'!G128)),'Quote log'!G128+ROW()/1000000,"")</f>
        <v/>
      </c>
    </row>
    <row r="128" spans="3:7" x14ac:dyDescent="0.25">
      <c r="C128" t="str">
        <f>IF(AND('Quote log'!E129="Sent",ISNUMBER('Quote log'!G129)),'Quote log'!G129+ROW()/1000000,"")</f>
        <v/>
      </c>
    </row>
    <row r="129" spans="3:3" x14ac:dyDescent="0.25">
      <c r="C129" t="str">
        <f>IF(AND('Quote log'!E130="Sent",ISNUMBER('Quote log'!G130)),'Quote log'!G130+ROW()/1000000,"")</f>
        <v/>
      </c>
    </row>
    <row r="130" spans="3:3" x14ac:dyDescent="0.25">
      <c r="C130" t="str">
        <f>IF(AND('Quote log'!E131="Sent",ISNUMBER('Quote log'!G131)),'Quote log'!G131+ROW()/1000000,"")</f>
        <v/>
      </c>
    </row>
    <row r="131" spans="3:3" x14ac:dyDescent="0.25">
      <c r="C131" t="str">
        <f>IF(AND('Quote log'!E132="Sent",ISNUMBER('Quote log'!G132)),'Quote log'!G132+ROW()/1000000,"")</f>
        <v/>
      </c>
    </row>
    <row r="132" spans="3:3" x14ac:dyDescent="0.25">
      <c r="C132" t="str">
        <f>IF(AND('Quote log'!E133="Sent",ISNUMBER('Quote log'!G133)),'Quote log'!G133+ROW()/1000000,"")</f>
        <v/>
      </c>
    </row>
    <row r="133" spans="3:3" x14ac:dyDescent="0.25">
      <c r="C133" t="str">
        <f>IF(AND('Quote log'!E134="Sent",ISNUMBER('Quote log'!G134)),'Quote log'!G134+ROW()/1000000,"")</f>
        <v/>
      </c>
    </row>
    <row r="134" spans="3:3" x14ac:dyDescent="0.25">
      <c r="C134" t="str">
        <f>IF(AND('Quote log'!E135="Sent",ISNUMBER('Quote log'!G135)),'Quote log'!G135+ROW()/1000000,"")</f>
        <v/>
      </c>
    </row>
    <row r="135" spans="3:3" x14ac:dyDescent="0.25">
      <c r="C135" t="str">
        <f>IF(AND('Quote log'!E136="Sent",ISNUMBER('Quote log'!G136)),'Quote log'!G136+ROW()/1000000,"")</f>
        <v/>
      </c>
    </row>
    <row r="136" spans="3:3" x14ac:dyDescent="0.25">
      <c r="C136" t="str">
        <f>IF(AND('Quote log'!E137="Sent",ISNUMBER('Quote log'!G137)),'Quote log'!G137+ROW()/1000000,"")</f>
        <v/>
      </c>
    </row>
    <row r="137" spans="3:3" x14ac:dyDescent="0.25">
      <c r="C137" t="str">
        <f>IF(AND('Quote log'!E138="Sent",ISNUMBER('Quote log'!G138)),'Quote log'!G138+ROW()/1000000,"")</f>
        <v/>
      </c>
    </row>
    <row r="138" spans="3:3" x14ac:dyDescent="0.25">
      <c r="C138" t="str">
        <f>IF(AND('Quote log'!E139="Sent",ISNUMBER('Quote log'!G139)),'Quote log'!G139+ROW()/1000000,"")</f>
        <v/>
      </c>
    </row>
    <row r="139" spans="3:3" x14ac:dyDescent="0.25">
      <c r="C139" t="str">
        <f>IF(AND('Quote log'!E140="Sent",ISNUMBER('Quote log'!G140)),'Quote log'!G140+ROW()/1000000,"")</f>
        <v/>
      </c>
    </row>
    <row r="140" spans="3:3" x14ac:dyDescent="0.25">
      <c r="C140" t="str">
        <f>IF(AND('Quote log'!E141="Sent",ISNUMBER('Quote log'!G141)),'Quote log'!G141+ROW()/1000000,"")</f>
        <v/>
      </c>
    </row>
    <row r="141" spans="3:3" x14ac:dyDescent="0.25">
      <c r="C141" t="str">
        <f>IF(AND('Quote log'!E142="Sent",ISNUMBER('Quote log'!G142)),'Quote log'!G142+ROW()/1000000,"")</f>
        <v/>
      </c>
    </row>
    <row r="142" spans="3:3" x14ac:dyDescent="0.25">
      <c r="C142" t="str">
        <f>IF(AND('Quote log'!E143="Sent",ISNUMBER('Quote log'!G143)),'Quote log'!G143+ROW()/1000000,"")</f>
        <v/>
      </c>
    </row>
    <row r="143" spans="3:3" x14ac:dyDescent="0.25">
      <c r="C143" t="str">
        <f>IF(AND('Quote log'!E144="Sent",ISNUMBER('Quote log'!G144)),'Quote log'!G144+ROW()/1000000,"")</f>
        <v/>
      </c>
    </row>
    <row r="144" spans="3:3" x14ac:dyDescent="0.25">
      <c r="C144" t="str">
        <f>IF(AND('Quote log'!E145="Sent",ISNUMBER('Quote log'!G145)),'Quote log'!G145+ROW()/1000000,"")</f>
        <v/>
      </c>
    </row>
    <row r="145" spans="3:3" x14ac:dyDescent="0.25">
      <c r="C145" t="str">
        <f>IF(AND('Quote log'!E146="Sent",ISNUMBER('Quote log'!G146)),'Quote log'!G146+ROW()/1000000,"")</f>
        <v/>
      </c>
    </row>
    <row r="146" spans="3:3" x14ac:dyDescent="0.25">
      <c r="C146" t="str">
        <f>IF(AND('Quote log'!E147="Sent",ISNUMBER('Quote log'!G147)),'Quote log'!G147+ROW()/1000000,"")</f>
        <v/>
      </c>
    </row>
    <row r="147" spans="3:3" x14ac:dyDescent="0.25">
      <c r="C147" t="str">
        <f>IF(AND('Quote log'!E148="Sent",ISNUMBER('Quote log'!G148)),'Quote log'!G148+ROW()/1000000,"")</f>
        <v/>
      </c>
    </row>
    <row r="148" spans="3:3" x14ac:dyDescent="0.25">
      <c r="C148" t="str">
        <f>IF(AND('Quote log'!E149="Sent",ISNUMBER('Quote log'!G149)),'Quote log'!G149+ROW()/1000000,"")</f>
        <v/>
      </c>
    </row>
    <row r="149" spans="3:3" x14ac:dyDescent="0.25">
      <c r="C149" t="str">
        <f>IF(AND('Quote log'!E150="Sent",ISNUMBER('Quote log'!G150)),'Quote log'!G150+ROW()/1000000,"")</f>
        <v/>
      </c>
    </row>
    <row r="150" spans="3:3" x14ac:dyDescent="0.25">
      <c r="C150" t="str">
        <f>IF(AND('Quote log'!E151="Sent",ISNUMBER('Quote log'!G151)),'Quote log'!G151+ROW()/1000000,"")</f>
        <v/>
      </c>
    </row>
    <row r="151" spans="3:3" x14ac:dyDescent="0.25">
      <c r="C151" t="str">
        <f>IF(AND('Quote log'!E152="Sent",ISNUMBER('Quote log'!G152)),'Quote log'!G152+ROW()/1000000,"")</f>
        <v/>
      </c>
    </row>
    <row r="152" spans="3:3" x14ac:dyDescent="0.25">
      <c r="C152" t="str">
        <f>IF(AND('Quote log'!E153="Sent",ISNUMBER('Quote log'!G153)),'Quote log'!G153+ROW()/1000000,"")</f>
        <v/>
      </c>
    </row>
    <row r="153" spans="3:3" x14ac:dyDescent="0.25">
      <c r="C153" t="str">
        <f>IF(AND('Quote log'!E154="Sent",ISNUMBER('Quote log'!G154)),'Quote log'!G154+ROW()/1000000,"")</f>
        <v/>
      </c>
    </row>
    <row r="154" spans="3:3" x14ac:dyDescent="0.25">
      <c r="C154" t="str">
        <f>IF(AND('Quote log'!E155="Sent",ISNUMBER('Quote log'!G155)),'Quote log'!G155+ROW()/1000000,"")</f>
        <v/>
      </c>
    </row>
    <row r="155" spans="3:3" x14ac:dyDescent="0.25">
      <c r="C155" t="str">
        <f>IF(AND('Quote log'!E156="Sent",ISNUMBER('Quote log'!G156)),'Quote log'!G156+ROW()/1000000,"")</f>
        <v/>
      </c>
    </row>
    <row r="156" spans="3:3" x14ac:dyDescent="0.25">
      <c r="C156" t="str">
        <f>IF(AND('Quote log'!E157="Sent",ISNUMBER('Quote log'!G157)),'Quote log'!G157+ROW()/1000000,"")</f>
        <v/>
      </c>
    </row>
    <row r="157" spans="3:3" x14ac:dyDescent="0.25">
      <c r="C157" t="str">
        <f>IF(AND('Quote log'!E158="Sent",ISNUMBER('Quote log'!G158)),'Quote log'!G158+ROW()/1000000,"")</f>
        <v/>
      </c>
    </row>
    <row r="158" spans="3:3" x14ac:dyDescent="0.25">
      <c r="C158" t="str">
        <f>IF(AND('Quote log'!E159="Sent",ISNUMBER('Quote log'!G159)),'Quote log'!G159+ROW()/1000000,"")</f>
        <v/>
      </c>
    </row>
    <row r="159" spans="3:3" x14ac:dyDescent="0.25">
      <c r="C159" t="str">
        <f>IF(AND('Quote log'!E160="Sent",ISNUMBER('Quote log'!G160)),'Quote log'!G160+ROW()/1000000,"")</f>
        <v/>
      </c>
    </row>
    <row r="160" spans="3:3" x14ac:dyDescent="0.25">
      <c r="C160" t="str">
        <f>IF(AND('Quote log'!E161="Sent",ISNUMBER('Quote log'!G161)),'Quote log'!G161+ROW()/1000000,"")</f>
        <v/>
      </c>
    </row>
    <row r="161" spans="3:3" x14ac:dyDescent="0.25">
      <c r="C161" t="str">
        <f>IF(AND('Quote log'!E162="Sent",ISNUMBER('Quote log'!G162)),'Quote log'!G162+ROW()/1000000,"")</f>
        <v/>
      </c>
    </row>
    <row r="162" spans="3:3" x14ac:dyDescent="0.25">
      <c r="C162" t="str">
        <f>IF(AND('Quote log'!E163="Sent",ISNUMBER('Quote log'!G163)),'Quote log'!G163+ROW()/1000000,"")</f>
        <v/>
      </c>
    </row>
    <row r="163" spans="3:3" x14ac:dyDescent="0.25">
      <c r="C163" t="str">
        <f>IF(AND('Quote log'!E164="Sent",ISNUMBER('Quote log'!G164)),'Quote log'!G164+ROW()/1000000,"")</f>
        <v/>
      </c>
    </row>
    <row r="164" spans="3:3" x14ac:dyDescent="0.25">
      <c r="C164" t="str">
        <f>IF(AND('Quote log'!E165="Sent",ISNUMBER('Quote log'!G165)),'Quote log'!G165+ROW()/1000000,"")</f>
        <v/>
      </c>
    </row>
    <row r="165" spans="3:3" x14ac:dyDescent="0.25">
      <c r="C165" t="str">
        <f>IF(AND('Quote log'!E166="Sent",ISNUMBER('Quote log'!G166)),'Quote log'!G166+ROW()/1000000,"")</f>
        <v/>
      </c>
    </row>
    <row r="166" spans="3:3" x14ac:dyDescent="0.25">
      <c r="C166" t="str">
        <f>IF(AND('Quote log'!E167="Sent",ISNUMBER('Quote log'!G167)),'Quote log'!G167+ROW()/1000000,"")</f>
        <v/>
      </c>
    </row>
    <row r="167" spans="3:3" x14ac:dyDescent="0.25">
      <c r="C167" t="str">
        <f>IF(AND('Quote log'!E168="Sent",ISNUMBER('Quote log'!G168)),'Quote log'!G168+ROW()/1000000,"")</f>
        <v/>
      </c>
    </row>
    <row r="168" spans="3:3" x14ac:dyDescent="0.25">
      <c r="C168" t="str">
        <f>IF(AND('Quote log'!E169="Sent",ISNUMBER('Quote log'!G169)),'Quote log'!G169+ROW()/1000000,"")</f>
        <v/>
      </c>
    </row>
    <row r="169" spans="3:3" x14ac:dyDescent="0.25">
      <c r="C169" t="str">
        <f>IF(AND('Quote log'!E170="Sent",ISNUMBER('Quote log'!G170)),'Quote log'!G170+ROW()/1000000,"")</f>
        <v/>
      </c>
    </row>
    <row r="170" spans="3:3" x14ac:dyDescent="0.25">
      <c r="C170" t="str">
        <f>IF(AND('Quote log'!E171="Sent",ISNUMBER('Quote log'!G171)),'Quote log'!G171+ROW()/1000000,"")</f>
        <v/>
      </c>
    </row>
    <row r="171" spans="3:3" x14ac:dyDescent="0.25">
      <c r="C171" t="str">
        <f>IF(AND('Quote log'!E172="Sent",ISNUMBER('Quote log'!G172)),'Quote log'!G172+ROW()/1000000,"")</f>
        <v/>
      </c>
    </row>
    <row r="172" spans="3:3" x14ac:dyDescent="0.25">
      <c r="C172" t="str">
        <f>IF(AND('Quote log'!E173="Sent",ISNUMBER('Quote log'!G173)),'Quote log'!G173+ROW()/1000000,"")</f>
        <v/>
      </c>
    </row>
    <row r="173" spans="3:3" x14ac:dyDescent="0.25">
      <c r="C173" t="str">
        <f>IF(AND('Quote log'!E174="Sent",ISNUMBER('Quote log'!G174)),'Quote log'!G174+ROW()/1000000,"")</f>
        <v/>
      </c>
    </row>
    <row r="174" spans="3:3" x14ac:dyDescent="0.25">
      <c r="C174" t="str">
        <f>IF(AND('Quote log'!E175="Sent",ISNUMBER('Quote log'!G175)),'Quote log'!G175+ROW()/1000000,"")</f>
        <v/>
      </c>
    </row>
    <row r="175" spans="3:3" x14ac:dyDescent="0.25">
      <c r="C175" t="str">
        <f>IF(AND('Quote log'!E176="Sent",ISNUMBER('Quote log'!G176)),'Quote log'!G176+ROW()/1000000,"")</f>
        <v/>
      </c>
    </row>
    <row r="176" spans="3:3" x14ac:dyDescent="0.25">
      <c r="C176" t="str">
        <f>IF(AND('Quote log'!E177="Sent",ISNUMBER('Quote log'!G177)),'Quote log'!G177+ROW()/1000000,"")</f>
        <v/>
      </c>
    </row>
    <row r="177" spans="3:3" x14ac:dyDescent="0.25">
      <c r="C177" t="str">
        <f>IF(AND('Quote log'!E178="Sent",ISNUMBER('Quote log'!G178)),'Quote log'!G178+ROW()/1000000,"")</f>
        <v/>
      </c>
    </row>
    <row r="178" spans="3:3" x14ac:dyDescent="0.25">
      <c r="C178" t="str">
        <f>IF(AND('Quote log'!E179="Sent",ISNUMBER('Quote log'!G179)),'Quote log'!G179+ROW()/1000000,"")</f>
        <v/>
      </c>
    </row>
    <row r="179" spans="3:3" x14ac:dyDescent="0.25">
      <c r="C179" t="str">
        <f>IF(AND('Quote log'!E180="Sent",ISNUMBER('Quote log'!G180)),'Quote log'!G180+ROW()/1000000,"")</f>
        <v/>
      </c>
    </row>
    <row r="180" spans="3:3" x14ac:dyDescent="0.25">
      <c r="C180" t="str">
        <f>IF(AND('Quote log'!E181="Sent",ISNUMBER('Quote log'!G181)),'Quote log'!G181+ROW()/1000000,"")</f>
        <v/>
      </c>
    </row>
    <row r="181" spans="3:3" x14ac:dyDescent="0.25">
      <c r="C181" t="str">
        <f>IF(AND('Quote log'!E182="Sent",ISNUMBER('Quote log'!G182)),'Quote log'!G182+ROW()/1000000,"")</f>
        <v/>
      </c>
    </row>
    <row r="182" spans="3:3" x14ac:dyDescent="0.25">
      <c r="C182" t="str">
        <f>IF(AND('Quote log'!E183="Sent",ISNUMBER('Quote log'!G183)),'Quote log'!G183+ROW()/1000000,"")</f>
        <v/>
      </c>
    </row>
    <row r="183" spans="3:3" x14ac:dyDescent="0.25">
      <c r="C183" t="str">
        <f>IF(AND('Quote log'!E184="Sent",ISNUMBER('Quote log'!G184)),'Quote log'!G184+ROW()/1000000,"")</f>
        <v/>
      </c>
    </row>
    <row r="184" spans="3:3" x14ac:dyDescent="0.25">
      <c r="C184" t="str">
        <f>IF(AND('Quote log'!E185="Sent",ISNUMBER('Quote log'!G185)),'Quote log'!G185+ROW()/1000000,"")</f>
        <v/>
      </c>
    </row>
    <row r="185" spans="3:3" x14ac:dyDescent="0.25">
      <c r="C185" t="str">
        <f>IF(AND('Quote log'!E186="Sent",ISNUMBER('Quote log'!G186)),'Quote log'!G186+ROW()/1000000,"")</f>
        <v/>
      </c>
    </row>
    <row r="186" spans="3:3" x14ac:dyDescent="0.25">
      <c r="C186" t="str">
        <f>IF(AND('Quote log'!E187="Sent",ISNUMBER('Quote log'!G187)),'Quote log'!G187+ROW()/1000000,"")</f>
        <v/>
      </c>
    </row>
    <row r="187" spans="3:3" x14ac:dyDescent="0.25">
      <c r="C187" t="str">
        <f>IF(AND('Quote log'!E188="Sent",ISNUMBER('Quote log'!G188)),'Quote log'!G188+ROW()/1000000,"")</f>
        <v/>
      </c>
    </row>
    <row r="188" spans="3:3" x14ac:dyDescent="0.25">
      <c r="C188" t="str">
        <f>IF(AND('Quote log'!E189="Sent",ISNUMBER('Quote log'!G189)),'Quote log'!G189+ROW()/1000000,"")</f>
        <v/>
      </c>
    </row>
    <row r="189" spans="3:3" x14ac:dyDescent="0.25">
      <c r="C189" t="str">
        <f>IF(AND('Quote log'!E190="Sent",ISNUMBER('Quote log'!G190)),'Quote log'!G190+ROW()/1000000,"")</f>
        <v/>
      </c>
    </row>
    <row r="190" spans="3:3" x14ac:dyDescent="0.25">
      <c r="C190" t="str">
        <f>IF(AND('Quote log'!E191="Sent",ISNUMBER('Quote log'!G191)),'Quote log'!G191+ROW()/1000000,"")</f>
        <v/>
      </c>
    </row>
    <row r="191" spans="3:3" x14ac:dyDescent="0.25">
      <c r="C191" t="str">
        <f>IF(AND('Quote log'!E192="Sent",ISNUMBER('Quote log'!G192)),'Quote log'!G192+ROW()/1000000,"")</f>
        <v/>
      </c>
    </row>
    <row r="192" spans="3:3" x14ac:dyDescent="0.25">
      <c r="C192" t="str">
        <f>IF(AND('Quote log'!E193="Sent",ISNUMBER('Quote log'!G193)),'Quote log'!G193+ROW()/1000000,"")</f>
        <v/>
      </c>
    </row>
    <row r="193" spans="3:3" x14ac:dyDescent="0.25">
      <c r="C193" t="str">
        <f>IF(AND('Quote log'!E194="Sent",ISNUMBER('Quote log'!G194)),'Quote log'!G194+ROW()/1000000,"")</f>
        <v/>
      </c>
    </row>
    <row r="194" spans="3:3" x14ac:dyDescent="0.25">
      <c r="C194" t="str">
        <f>IF(AND('Quote log'!E195="Sent",ISNUMBER('Quote log'!G195)),'Quote log'!G195+ROW()/1000000,"")</f>
        <v/>
      </c>
    </row>
    <row r="195" spans="3:3" x14ac:dyDescent="0.25">
      <c r="C195" t="str">
        <f>IF(AND('Quote log'!E196="Sent",ISNUMBER('Quote log'!G196)),'Quote log'!G196+ROW()/1000000,"")</f>
        <v/>
      </c>
    </row>
    <row r="196" spans="3:3" x14ac:dyDescent="0.25">
      <c r="C196" t="str">
        <f>IF(AND('Quote log'!E197="Sent",ISNUMBER('Quote log'!G197)),'Quote log'!G197+ROW()/1000000,"")</f>
        <v/>
      </c>
    </row>
    <row r="197" spans="3:3" x14ac:dyDescent="0.25">
      <c r="C197" t="str">
        <f>IF(AND('Quote log'!E198="Sent",ISNUMBER('Quote log'!G198)),'Quote log'!G198+ROW()/1000000,"")</f>
        <v/>
      </c>
    </row>
    <row r="198" spans="3:3" x14ac:dyDescent="0.25">
      <c r="C198" t="str">
        <f>IF(AND('Quote log'!E199="Sent",ISNUMBER('Quote log'!G199)),'Quote log'!G199+ROW()/1000000,"")</f>
        <v/>
      </c>
    </row>
    <row r="199" spans="3:3" x14ac:dyDescent="0.25">
      <c r="C199" t="str">
        <f>IF(AND('Quote log'!E200="Sent",ISNUMBER('Quote log'!G200)),'Quote log'!G200+ROW()/1000000,"")</f>
        <v/>
      </c>
    </row>
    <row r="200" spans="3:3" x14ac:dyDescent="0.25">
      <c r="C200" t="str">
        <f>IF(AND('Quote log'!E201="Sent",ISNUMBER('Quote log'!G201)),'Quote log'!G201+ROW()/1000000,"")</f>
        <v/>
      </c>
    </row>
    <row r="201" spans="3:3" x14ac:dyDescent="0.25">
      <c r="C201" t="str">
        <f>IF(AND('Quote log'!E202="Sent",ISNUMBER('Quote log'!G202)),'Quote log'!G202+ROW()/1000000,"")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172A"/>
    <pageSetUpPr fitToPage="1"/>
  </sheetPr>
  <dimension ref="A1:J40"/>
  <sheetViews>
    <sheetView workbookViewId="0">
      <pane ySplit="12" topLeftCell="A13" activePane="bottomLeft" state="frozen"/>
      <selection pane="bottomLeft" activeCell="E27" sqref="E27"/>
    </sheetView>
  </sheetViews>
  <sheetFormatPr defaultRowHeight="15" x14ac:dyDescent="0.25"/>
  <cols>
    <col min="1" max="1" width="30" customWidth="1"/>
    <col min="2" max="2" width="28" customWidth="1"/>
    <col min="3" max="3" width="9" customWidth="1"/>
    <col min="4" max="4" width="14" customWidth="1"/>
    <col min="5" max="5" width="11.28515625" customWidth="1"/>
    <col min="6" max="6" width="12" customWidth="1"/>
    <col min="7" max="8" width="10" customWidth="1"/>
    <col min="9" max="10" width="12" customWidth="1"/>
  </cols>
  <sheetData>
    <row r="1" spans="1:10" ht="30" customHeight="1" x14ac:dyDescent="0.6">
      <c r="A1" s="9" t="s">
        <v>26</v>
      </c>
      <c r="B1" s="1"/>
      <c r="C1" s="1"/>
      <c r="D1" s="1"/>
      <c r="E1" s="1"/>
      <c r="F1" s="1"/>
      <c r="G1" s="1"/>
      <c r="H1" s="1"/>
      <c r="I1" s="1"/>
      <c r="J1" s="1"/>
    </row>
    <row r="2" spans="1:10" ht="3.9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ht="20.25" x14ac:dyDescent="0.5">
      <c r="A4" s="10" t="s">
        <v>27</v>
      </c>
      <c r="B4" s="11" t="s">
        <v>28</v>
      </c>
      <c r="E4" s="10" t="s">
        <v>29</v>
      </c>
      <c r="F4" s="12">
        <f>$J$40</f>
        <v>7274.4</v>
      </c>
    </row>
    <row r="5" spans="1:10" ht="20.25" x14ac:dyDescent="0.5">
      <c r="A5" s="10" t="s">
        <v>30</v>
      </c>
      <c r="B5" s="13">
        <v>46181</v>
      </c>
      <c r="E5" s="10" t="s">
        <v>31</v>
      </c>
      <c r="F5" s="12">
        <f>'QB - Internal view'!$C$4</f>
        <v>4032</v>
      </c>
    </row>
    <row r="6" spans="1:10" ht="20.25" x14ac:dyDescent="0.5">
      <c r="A6" s="10" t="s">
        <v>32</v>
      </c>
      <c r="B6" s="11" t="s">
        <v>33</v>
      </c>
      <c r="E6" s="10" t="s">
        <v>34</v>
      </c>
      <c r="F6" s="14">
        <f>'QB - Internal view'!$D$4</f>
        <v>0.66512702078521935</v>
      </c>
    </row>
    <row r="7" spans="1:10" ht="17.25" x14ac:dyDescent="0.4">
      <c r="A7" s="10" t="s">
        <v>35</v>
      </c>
      <c r="B7" s="11" t="s">
        <v>36</v>
      </c>
    </row>
    <row r="8" spans="1:10" ht="17.25" x14ac:dyDescent="0.4">
      <c r="A8" s="10" t="s">
        <v>37</v>
      </c>
      <c r="B8" s="11" t="s">
        <v>38</v>
      </c>
    </row>
    <row r="9" spans="1:10" ht="17.25" x14ac:dyDescent="0.4">
      <c r="A9" s="10" t="s">
        <v>39</v>
      </c>
      <c r="B9" s="11" t="s">
        <v>40</v>
      </c>
    </row>
    <row r="12" spans="1:10" ht="20.100000000000001" customHeight="1" x14ac:dyDescent="0.25">
      <c r="A12" s="15" t="s">
        <v>41</v>
      </c>
      <c r="B12" s="15" t="s">
        <v>42</v>
      </c>
      <c r="C12" s="15" t="s">
        <v>43</v>
      </c>
      <c r="D12" s="15" t="s">
        <v>44</v>
      </c>
      <c r="E12" s="15" t="s">
        <v>45</v>
      </c>
      <c r="F12" s="15" t="s">
        <v>46</v>
      </c>
      <c r="G12" s="15" t="s">
        <v>47</v>
      </c>
      <c r="H12" s="15" t="s">
        <v>48</v>
      </c>
      <c r="I12" s="15" t="s">
        <v>49</v>
      </c>
      <c r="J12" s="15" t="s">
        <v>50</v>
      </c>
    </row>
    <row r="13" spans="1:10" ht="17.25" x14ac:dyDescent="0.4">
      <c r="A13" s="16" t="s">
        <v>51</v>
      </c>
      <c r="B13" s="16"/>
      <c r="C13" s="17" t="str">
        <f>IF($A13="","",IF(COUNTIF('Roles &amp; rates'!$A$3:$A$14,$A13)&gt;0,"Labour",IF(COUNTIF('Price list'!$A$3:$A$102,$A13)&gt;0,"Item","Custom")))</f>
        <v>Labour</v>
      </c>
      <c r="D13" s="16" t="s">
        <v>52</v>
      </c>
      <c r="E13" s="16">
        <v>16</v>
      </c>
      <c r="F13" s="18" t="str">
        <f>IF($A13="","",IF($C13="Labour","hrs",IF($C13="Item",IFERROR(INDEX('Price list'!$B$3:$B$102,MATCH($A13,'Price list'!$A$3:$A$102,0)),""),"")))</f>
        <v>hrs</v>
      </c>
      <c r="G13" s="18">
        <f>IF($A13="","",IF($C13="Labour",IFERROR(INDEX('Roles &amp; rates'!$B$3:$B$14,MATCH($A13,'Roles &amp; rates'!$A$3:$A$14,0)),""),IF($C13="Item",IFERROR(INDEX('Price list'!$C$3:$C$102,MATCH($A13,'Price list'!$A$3:$A$102,0)),""),"")))</f>
        <v>28</v>
      </c>
      <c r="H13" s="18">
        <f>IF($A13="","",IF($C13="Labour",IFERROR(INDEX('Roles &amp; rates'!$C$3:$C$14,MATCH($A13,'Roles &amp; rates'!$A$3:$A$14,0)),""),IF($C13="Item",IFERROR(INDEX('Price list'!$D$3:$D$102,MATCH($A13,'Price list'!$A$3:$A$102,0)),""),"")))</f>
        <v>65</v>
      </c>
      <c r="I13" s="19"/>
      <c r="J13" s="20">
        <f t="shared" ref="J13:J36" si="0">IF($A13="","",IF(ISNUMBER($I13),$I13,IF(AND(ISNUMBER($E13),ISNUMBER($H13)),$E13*$H13,"")))</f>
        <v>1040</v>
      </c>
    </row>
    <row r="14" spans="1:10" ht="17.25" x14ac:dyDescent="0.4">
      <c r="A14" s="16" t="s">
        <v>53</v>
      </c>
      <c r="B14" s="16"/>
      <c r="C14" s="17" t="str">
        <f>IF($A14="","",IF(COUNTIF('Roles &amp; rates'!$A$3:$A$14,$A14)&gt;0,"Labour",IF(COUNTIF('Price list'!$A$3:$A$102,$A14)&gt;0,"Item","Custom")))</f>
        <v>Labour</v>
      </c>
      <c r="D14" s="16" t="s">
        <v>54</v>
      </c>
      <c r="E14" s="16">
        <v>24</v>
      </c>
      <c r="F14" s="18" t="str">
        <f>IF($A14="","",IF($C14="Labour","hrs",IF($C14="Item",IFERROR(INDEX('Price list'!$B$3:$B$102,MATCH($A14,'Price list'!$A$3:$A$102,0)),""),"")))</f>
        <v>hrs</v>
      </c>
      <c r="G14" s="18">
        <f>IF($A14="","",IF($C14="Labour",IFERROR(INDEX('Roles &amp; rates'!$B$3:$B$14,MATCH($A14,'Roles &amp; rates'!$A$3:$A$14,0)),""),IF($C14="Item",IFERROR(INDEX('Price list'!$C$3:$C$102,MATCH($A14,'Price list'!$A$3:$A$102,0)),""),"")))</f>
        <v>22</v>
      </c>
      <c r="H14" s="18">
        <f>IF($A14="","",IF($C14="Labour",IFERROR(INDEX('Roles &amp; rates'!$C$3:$C$14,MATCH($A14,'Roles &amp; rates'!$A$3:$A$14,0)),""),IF($C14="Item",IFERROR(INDEX('Price list'!$D$3:$D$102,MATCH($A14,'Price list'!$A$3:$A$102,0)),""),"")))</f>
        <v>52</v>
      </c>
      <c r="I14" s="19"/>
      <c r="J14" s="20">
        <f t="shared" si="0"/>
        <v>1248</v>
      </c>
    </row>
    <row r="15" spans="1:10" ht="17.25" x14ac:dyDescent="0.4">
      <c r="A15" s="16" t="s">
        <v>55</v>
      </c>
      <c r="B15" s="16"/>
      <c r="C15" s="17" t="str">
        <f>IF($A15="","",IF(COUNTIF('Roles &amp; rates'!$A$3:$A$14,$A15)&gt;0,"Labour",IF(COUNTIF('Price list'!$A$3:$A$102,$A15)&gt;0,"Item","Custom")))</f>
        <v>Item</v>
      </c>
      <c r="D15" s="16"/>
      <c r="E15" s="16">
        <v>3</v>
      </c>
      <c r="F15" s="18" t="str">
        <f>IF($A15="","",IF($C15="Labour","hrs",IF($C15="Item",IFERROR(INDEX('Price list'!$B$3:$B$102,MATCH($A15,'Price list'!$A$3:$A$102,0)),""),"")))</f>
        <v>each</v>
      </c>
      <c r="G15" s="18">
        <f>IF($A15="","",IF($C15="Labour",IFERROR(INDEX('Roles &amp; rates'!$B$3:$B$14,MATCH($A15,'Roles &amp; rates'!$A$3:$A$14,0)),""),IF($C15="Item",IFERROR(INDEX('Price list'!$C$3:$C$102,MATCH($A15,'Price list'!$A$3:$A$102,0)),""),"")))</f>
        <v>68</v>
      </c>
      <c r="H15" s="18">
        <f>IF($A15="","",IF($C15="Labour",IFERROR(INDEX('Roles &amp; rates'!$C$3:$C$14,MATCH($A15,'Roles &amp; rates'!$A$3:$A$14,0)),""),IF($C15="Item",IFERROR(INDEX('Price list'!$D$3:$D$102,MATCH($A15,'Price list'!$A$3:$A$102,0)),""),"")))</f>
        <v>110</v>
      </c>
      <c r="I15" s="19"/>
      <c r="J15" s="20">
        <f t="shared" si="0"/>
        <v>330</v>
      </c>
    </row>
    <row r="16" spans="1:10" ht="17.25" x14ac:dyDescent="0.4">
      <c r="A16" s="16" t="s">
        <v>56</v>
      </c>
      <c r="B16" s="16"/>
      <c r="C16" s="17" t="str">
        <f>IF($A16="","",IF(COUNTIF('Roles &amp; rates'!$A$3:$A$14,$A16)&gt;0,"Labour",IF(COUNTIF('Price list'!$A$3:$A$102,$A16)&gt;0,"Item","Custom")))</f>
        <v>Item</v>
      </c>
      <c r="D16" s="16"/>
      <c r="E16" s="16">
        <v>3</v>
      </c>
      <c r="F16" s="18" t="str">
        <f>IF($A16="","",IF($C16="Labour","hrs",IF($C16="Item",IFERROR(INDEX('Price list'!$B$3:$B$102,MATCH($A16,'Price list'!$A$3:$A$102,0)),""),"")))</f>
        <v>each</v>
      </c>
      <c r="G16" s="18">
        <f>IF($A16="","",IF($C16="Labour",IFERROR(INDEX('Roles &amp; rates'!$B$3:$B$14,MATCH($A16,'Roles &amp; rates'!$A$3:$A$14,0)),""),IF($C16="Item",IFERROR(INDEX('Price list'!$C$3:$C$102,MATCH($A16,'Price list'!$A$3:$A$102,0)),""),"")))</f>
        <v>14</v>
      </c>
      <c r="H16" s="18">
        <f>IF($A16="","",IF($C16="Labour",IFERROR(INDEX('Roles &amp; rates'!$C$3:$C$14,MATCH($A16,'Roles &amp; rates'!$A$3:$A$14,0)),""),IF($C16="Item",IFERROR(INDEX('Price list'!$D$3:$D$102,MATCH($A16,'Price list'!$A$3:$A$102,0)),""),"")))</f>
        <v>28</v>
      </c>
      <c r="I16" s="19"/>
      <c r="J16" s="20">
        <f t="shared" si="0"/>
        <v>84</v>
      </c>
    </row>
    <row r="17" spans="1:10" ht="17.25" x14ac:dyDescent="0.4">
      <c r="A17" s="16" t="s">
        <v>57</v>
      </c>
      <c r="B17" s="16"/>
      <c r="C17" s="17" t="str">
        <f>IF($A17="","",IF(COUNTIF('Roles &amp; rates'!$A$3:$A$14,$A17)&gt;0,"Labour",IF(COUNTIF('Price list'!$A$3:$A$102,$A17)&gt;0,"Item","Custom")))</f>
        <v>Item</v>
      </c>
      <c r="D17" s="16"/>
      <c r="E17" s="16">
        <v>40</v>
      </c>
      <c r="F17" s="18" t="str">
        <f>IF($A17="","",IF($C17="Labour","hrs",IF($C17="Item",IFERROR(INDEX('Price list'!$B$3:$B$102,MATCH($A17,'Price list'!$A$3:$A$102,0)),""),"")))</f>
        <v>m</v>
      </c>
      <c r="G17" s="18">
        <f>IF($A17="","",IF($C17="Labour",IFERROR(INDEX('Roles &amp; rates'!$B$3:$B$14,MATCH($A17,'Roles &amp; rates'!$A$3:$A$14,0)),""),IF($C17="Item",IFERROR(INDEX('Price list'!$C$3:$C$102,MATCH($A17,'Price list'!$A$3:$A$102,0)),""),"")))</f>
        <v>3.2</v>
      </c>
      <c r="H17" s="18">
        <f>IF($A17="","",IF($C17="Labour",IFERROR(INDEX('Roles &amp; rates'!$C$3:$C$14,MATCH($A17,'Roles &amp; rates'!$A$3:$A$14,0)),""),IF($C17="Item",IFERROR(INDEX('Price list'!$D$3:$D$102,MATCH($A17,'Price list'!$A$3:$A$102,0)),""),"")))</f>
        <v>5.5</v>
      </c>
      <c r="I17" s="19"/>
      <c r="J17" s="20">
        <f t="shared" si="0"/>
        <v>220</v>
      </c>
    </row>
    <row r="18" spans="1:10" ht="17.25" x14ac:dyDescent="0.4">
      <c r="A18" s="16" t="s">
        <v>58</v>
      </c>
      <c r="B18" s="16" t="s">
        <v>59</v>
      </c>
      <c r="C18" s="17" t="str">
        <f>IF($A18="","",IF(COUNTIF('Roles &amp; rates'!$A$3:$A$14,$A18)&gt;0,"Labour",IF(COUNTIF('Price list'!$A$3:$A$102,$A18)&gt;0,"Item","Custom")))</f>
        <v>Custom</v>
      </c>
      <c r="D18" s="16" t="s">
        <v>52</v>
      </c>
      <c r="E18" s="16">
        <v>1</v>
      </c>
      <c r="F18" s="18" t="str">
        <f>IF($A18="","",IF($C18="Labour","hrs",IF($C18="Item",IFERROR(INDEX('Price list'!$B$3:$B$102,MATCH($A18,'Price list'!$A$3:$A$102,0)),""),"")))</f>
        <v/>
      </c>
      <c r="G18" s="18" t="str">
        <f>IF($A18="","",IF($C18="Labour",IFERROR(INDEX('Roles &amp; rates'!$B$3:$B$14,MATCH($A18,'Roles &amp; rates'!$A$3:$A$14,0)),""),IF($C18="Item",IFERROR(INDEX('Price list'!$C$3:$C$102,MATCH($A18,'Price list'!$A$3:$A$102,0)),""),"")))</f>
        <v/>
      </c>
      <c r="H18" s="18" t="str">
        <f>IF($A18="","",IF($C18="Labour",IFERROR(INDEX('Roles &amp; rates'!$C$3:$C$14,MATCH($A18,'Roles &amp; rates'!$A$3:$A$14,0)),""),IF($C18="Item",IFERROR(INDEX('Price list'!$D$3:$D$102,MATCH($A18,'Price list'!$A$3:$A$102,0)),""),"")))</f>
        <v/>
      </c>
      <c r="I18" s="19">
        <v>140</v>
      </c>
      <c r="J18" s="20">
        <f t="shared" si="0"/>
        <v>140</v>
      </c>
    </row>
    <row r="19" spans="1:10" ht="17.25" x14ac:dyDescent="0.4">
      <c r="A19" s="16" t="s">
        <v>55</v>
      </c>
      <c r="B19" s="16"/>
      <c r="C19" s="17" t="str">
        <f>IF($A19="","",IF(COUNTIF('Roles &amp; rates'!$A$3:$A$14,$A19)&gt;0,"Labour",IF(COUNTIF('Price list'!$A$3:$A$102,$A19)&gt;0,"Item","Custom")))</f>
        <v>Item</v>
      </c>
      <c r="D19" s="16" t="s">
        <v>53</v>
      </c>
      <c r="E19" s="16">
        <v>10</v>
      </c>
      <c r="F19" s="18" t="str">
        <f>IF($A19="","",IF($C19="Labour","hrs",IF($C19="Item",IFERROR(INDEX('Price list'!$B$3:$B$102,MATCH($A19,'Price list'!$A$3:$A$102,0)),""),"")))</f>
        <v>each</v>
      </c>
      <c r="G19" s="18">
        <f>IF($A19="","",IF($C19="Labour",IFERROR(INDEX('Roles &amp; rates'!$B$3:$B$14,MATCH($A19,'Roles &amp; rates'!$A$3:$A$14,0)),""),IF($C19="Item",IFERROR(INDEX('Price list'!$C$3:$C$102,MATCH($A19,'Price list'!$A$3:$A$102,0)),""),"")))</f>
        <v>68</v>
      </c>
      <c r="H19" s="18">
        <f>IF($A19="","",IF($C19="Labour",IFERROR(INDEX('Roles &amp; rates'!$C$3:$C$14,MATCH($A19,'Roles &amp; rates'!$A$3:$A$14,0)),""),IF($C19="Item",IFERROR(INDEX('Price list'!$D$3:$D$102,MATCH($A19,'Price list'!$A$3:$A$102,0)),""),"")))</f>
        <v>110</v>
      </c>
      <c r="I19" s="19">
        <v>1200</v>
      </c>
      <c r="J19" s="20">
        <f t="shared" si="0"/>
        <v>1200</v>
      </c>
    </row>
    <row r="20" spans="1:10" ht="17.25" x14ac:dyDescent="0.4">
      <c r="A20" s="16" t="s">
        <v>156</v>
      </c>
      <c r="B20" s="16"/>
      <c r="C20" s="17" t="str">
        <f>IF($A20="","",IF(COUNTIF('Roles &amp; rates'!$A$3:$A$14,$A20)&gt;0,"Labour",IF(COUNTIF('Price list'!$A$3:$A$102,$A20)&gt;0,"Item","Custom")))</f>
        <v>Custom</v>
      </c>
      <c r="D20" s="16" t="s">
        <v>53</v>
      </c>
      <c r="E20" s="16">
        <v>2</v>
      </c>
      <c r="F20" s="18" t="str">
        <f>IF($A20="","",IF($C20="Labour","hrs",IF($C20="Item",IFERROR(INDEX('Price list'!$B$3:$B$102,MATCH($A20,'Price list'!$A$3:$A$102,0)),""),"")))</f>
        <v/>
      </c>
      <c r="G20" s="18" t="str">
        <f>IF($A20="","",IF($C20="Labour",IFERROR(INDEX('Roles &amp; rates'!$B$3:$B$14,MATCH($A20,'Roles &amp; rates'!$A$3:$A$14,0)),""),IF($C20="Item",IFERROR(INDEX('Price list'!$C$3:$C$102,MATCH($A20,'Price list'!$A$3:$A$102,0)),""),"")))</f>
        <v/>
      </c>
      <c r="H20" s="18" t="str">
        <f>IF($A20="","",IF($C20="Labour",IFERROR(INDEX('Roles &amp; rates'!$C$3:$C$14,MATCH($A20,'Roles &amp; rates'!$A$3:$A$14,0)),""),IF($C20="Item",IFERROR(INDEX('Price list'!$D$3:$D$102,MATCH($A20,'Price list'!$A$3:$A$102,0)),""),"")))</f>
        <v/>
      </c>
      <c r="I20" s="19">
        <v>1800</v>
      </c>
      <c r="J20" s="20">
        <f t="shared" si="0"/>
        <v>1800</v>
      </c>
    </row>
    <row r="21" spans="1:10" ht="17.25" x14ac:dyDescent="0.4">
      <c r="A21" s="16"/>
      <c r="B21" s="16"/>
      <c r="C21" s="17" t="str">
        <f>IF($A21="","",IF(COUNTIF('Roles &amp; rates'!$A$3:$A$14,$A21)&gt;0,"Labour",IF(COUNTIF('Price list'!$A$3:$A$102,$A21)&gt;0,"Item","Custom")))</f>
        <v/>
      </c>
      <c r="D21" s="16"/>
      <c r="E21" s="16"/>
      <c r="F21" s="18" t="str">
        <f>IF($A21="","",IF($C21="Labour","hrs",IF($C21="Item",IFERROR(INDEX('Price list'!$B$3:$B$102,MATCH($A21,'Price list'!$A$3:$A$102,0)),""),"")))</f>
        <v/>
      </c>
      <c r="G21" s="18" t="str">
        <f>IF($A21="","",IF($C21="Labour",IFERROR(INDEX('Roles &amp; rates'!$B$3:$B$14,MATCH($A21,'Roles &amp; rates'!$A$3:$A$14,0)),""),IF($C21="Item",IFERROR(INDEX('Price list'!$C$3:$C$102,MATCH($A21,'Price list'!$A$3:$A$102,0)),""),"")))</f>
        <v/>
      </c>
      <c r="H21" s="18" t="str">
        <f>IF($A21="","",IF($C21="Labour",IFERROR(INDEX('Roles &amp; rates'!$C$3:$C$14,MATCH($A21,'Roles &amp; rates'!$A$3:$A$14,0)),""),IF($C21="Item",IFERROR(INDEX('Price list'!$D$3:$D$102,MATCH($A21,'Price list'!$A$3:$A$102,0)),""),"")))</f>
        <v/>
      </c>
      <c r="I21" s="19"/>
      <c r="J21" s="20" t="str">
        <f t="shared" si="0"/>
        <v/>
      </c>
    </row>
    <row r="22" spans="1:10" ht="17.25" x14ac:dyDescent="0.4">
      <c r="A22" s="16"/>
      <c r="B22" s="16"/>
      <c r="C22" s="17" t="str">
        <f>IF($A22="","",IF(COUNTIF('Roles &amp; rates'!$A$3:$A$14,$A22)&gt;0,"Labour",IF(COUNTIF('Price list'!$A$3:$A$102,$A22)&gt;0,"Item","Custom")))</f>
        <v/>
      </c>
      <c r="D22" s="16"/>
      <c r="E22" s="16"/>
      <c r="F22" s="18" t="str">
        <f>IF($A22="","",IF($C22="Labour","hrs",IF($C22="Item",IFERROR(INDEX('Price list'!$B$3:$B$102,MATCH($A22,'Price list'!$A$3:$A$102,0)),""),"")))</f>
        <v/>
      </c>
      <c r="G22" s="18" t="str">
        <f>IF($A22="","",IF($C22="Labour",IFERROR(INDEX('Roles &amp; rates'!$B$3:$B$14,MATCH($A22,'Roles &amp; rates'!$A$3:$A$14,0)),""),IF($C22="Item",IFERROR(INDEX('Price list'!$C$3:$C$102,MATCH($A22,'Price list'!$A$3:$A$102,0)),""),"")))</f>
        <v/>
      </c>
      <c r="H22" s="18" t="str">
        <f>IF($A22="","",IF($C22="Labour",IFERROR(INDEX('Roles &amp; rates'!$C$3:$C$14,MATCH($A22,'Roles &amp; rates'!$A$3:$A$14,0)),""),IF($C22="Item",IFERROR(INDEX('Price list'!$D$3:$D$102,MATCH($A22,'Price list'!$A$3:$A$102,0)),""),"")))</f>
        <v/>
      </c>
      <c r="I22" s="19"/>
      <c r="J22" s="20" t="str">
        <f t="shared" si="0"/>
        <v/>
      </c>
    </row>
    <row r="23" spans="1:10" ht="17.25" x14ac:dyDescent="0.4">
      <c r="A23" s="16"/>
      <c r="B23" s="16"/>
      <c r="C23" s="17" t="str">
        <f>IF($A23="","",IF(COUNTIF('Roles &amp; rates'!$A$3:$A$14,$A23)&gt;0,"Labour",IF(COUNTIF('Price list'!$A$3:$A$102,$A23)&gt;0,"Item","Custom")))</f>
        <v/>
      </c>
      <c r="D23" s="16"/>
      <c r="E23" s="16"/>
      <c r="F23" s="18" t="str">
        <f>IF($A23="","",IF($C23="Labour","hrs",IF($C23="Item",IFERROR(INDEX('Price list'!$B$3:$B$102,MATCH($A23,'Price list'!$A$3:$A$102,0)),""),"")))</f>
        <v/>
      </c>
      <c r="G23" s="18" t="str">
        <f>IF($A23="","",IF($C23="Labour",IFERROR(INDEX('Roles &amp; rates'!$B$3:$B$14,MATCH($A23,'Roles &amp; rates'!$A$3:$A$14,0)),""),IF($C23="Item",IFERROR(INDEX('Price list'!$C$3:$C$102,MATCH($A23,'Price list'!$A$3:$A$102,0)),""),"")))</f>
        <v/>
      </c>
      <c r="H23" s="18" t="str">
        <f>IF($A23="","",IF($C23="Labour",IFERROR(INDEX('Roles &amp; rates'!$C$3:$C$14,MATCH($A23,'Roles &amp; rates'!$A$3:$A$14,0)),""),IF($C23="Item",IFERROR(INDEX('Price list'!$D$3:$D$102,MATCH($A23,'Price list'!$A$3:$A$102,0)),""),"")))</f>
        <v/>
      </c>
      <c r="I23" s="19"/>
      <c r="J23" s="20" t="str">
        <f t="shared" si="0"/>
        <v/>
      </c>
    </row>
    <row r="24" spans="1:10" ht="17.25" x14ac:dyDescent="0.4">
      <c r="A24" s="16"/>
      <c r="B24" s="16"/>
      <c r="C24" s="17" t="str">
        <f>IF($A24="","",IF(COUNTIF('Roles &amp; rates'!$A$3:$A$14,$A24)&gt;0,"Labour",IF(COUNTIF('Price list'!$A$3:$A$102,$A24)&gt;0,"Item","Custom")))</f>
        <v/>
      </c>
      <c r="D24" s="16"/>
      <c r="E24" s="16"/>
      <c r="F24" s="18" t="str">
        <f>IF($A24="","",IF($C24="Labour","hrs",IF($C24="Item",IFERROR(INDEX('Price list'!$B$3:$B$102,MATCH($A24,'Price list'!$A$3:$A$102,0)),""),"")))</f>
        <v/>
      </c>
      <c r="G24" s="18" t="str">
        <f>IF($A24="","",IF($C24="Labour",IFERROR(INDEX('Roles &amp; rates'!$B$3:$B$14,MATCH($A24,'Roles &amp; rates'!$A$3:$A$14,0)),""),IF($C24="Item",IFERROR(INDEX('Price list'!$C$3:$C$102,MATCH($A24,'Price list'!$A$3:$A$102,0)),""),"")))</f>
        <v/>
      </c>
      <c r="H24" s="18" t="str">
        <f>IF($A24="","",IF($C24="Labour",IFERROR(INDEX('Roles &amp; rates'!$C$3:$C$14,MATCH($A24,'Roles &amp; rates'!$A$3:$A$14,0)),""),IF($C24="Item",IFERROR(INDEX('Price list'!$D$3:$D$102,MATCH($A24,'Price list'!$A$3:$A$102,0)),""),"")))</f>
        <v/>
      </c>
      <c r="I24" s="19"/>
      <c r="J24" s="20" t="str">
        <f t="shared" si="0"/>
        <v/>
      </c>
    </row>
    <row r="25" spans="1:10" ht="17.25" x14ac:dyDescent="0.4">
      <c r="A25" s="16"/>
      <c r="B25" s="16"/>
      <c r="C25" s="17" t="str">
        <f>IF($A25="","",IF(COUNTIF('Roles &amp; rates'!$A$3:$A$14,$A25)&gt;0,"Labour",IF(COUNTIF('Price list'!$A$3:$A$102,$A25)&gt;0,"Item","Custom")))</f>
        <v/>
      </c>
      <c r="D25" s="16"/>
      <c r="E25" s="16"/>
      <c r="F25" s="18" t="str">
        <f>IF($A25="","",IF($C25="Labour","hrs",IF($C25="Item",IFERROR(INDEX('Price list'!$B$3:$B$102,MATCH($A25,'Price list'!$A$3:$A$102,0)),""),"")))</f>
        <v/>
      </c>
      <c r="G25" s="18" t="str">
        <f>IF($A25="","",IF($C25="Labour",IFERROR(INDEX('Roles &amp; rates'!$B$3:$B$14,MATCH($A25,'Roles &amp; rates'!$A$3:$A$14,0)),""),IF($C25="Item",IFERROR(INDEX('Price list'!$C$3:$C$102,MATCH($A25,'Price list'!$A$3:$A$102,0)),""),"")))</f>
        <v/>
      </c>
      <c r="H25" s="18" t="str">
        <f>IF($A25="","",IF($C25="Labour",IFERROR(INDEX('Roles &amp; rates'!$C$3:$C$14,MATCH($A25,'Roles &amp; rates'!$A$3:$A$14,0)),""),IF($C25="Item",IFERROR(INDEX('Price list'!$D$3:$D$102,MATCH($A25,'Price list'!$A$3:$A$102,0)),""),"")))</f>
        <v/>
      </c>
      <c r="I25" s="19"/>
      <c r="J25" s="20" t="str">
        <f t="shared" si="0"/>
        <v/>
      </c>
    </row>
    <row r="26" spans="1:10" ht="17.25" x14ac:dyDescent="0.4">
      <c r="A26" s="16"/>
      <c r="B26" s="16"/>
      <c r="C26" s="17" t="str">
        <f>IF($A26="","",IF(COUNTIF('Roles &amp; rates'!$A$3:$A$14,$A26)&gt;0,"Labour",IF(COUNTIF('Price list'!$A$3:$A$102,$A26)&gt;0,"Item","Custom")))</f>
        <v/>
      </c>
      <c r="D26" s="16"/>
      <c r="E26" s="16"/>
      <c r="F26" s="18" t="str">
        <f>IF($A26="","",IF($C26="Labour","hrs",IF($C26="Item",IFERROR(INDEX('Price list'!$B$3:$B$102,MATCH($A26,'Price list'!$A$3:$A$102,0)),""),"")))</f>
        <v/>
      </c>
      <c r="G26" s="18" t="str">
        <f>IF($A26="","",IF($C26="Labour",IFERROR(INDEX('Roles &amp; rates'!$B$3:$B$14,MATCH($A26,'Roles &amp; rates'!$A$3:$A$14,0)),""),IF($C26="Item",IFERROR(INDEX('Price list'!$C$3:$C$102,MATCH($A26,'Price list'!$A$3:$A$102,0)),""),"")))</f>
        <v/>
      </c>
      <c r="H26" s="18" t="str">
        <f>IF($A26="","",IF($C26="Labour",IFERROR(INDEX('Roles &amp; rates'!$C$3:$C$14,MATCH($A26,'Roles &amp; rates'!$A$3:$A$14,0)),""),IF($C26="Item",IFERROR(INDEX('Price list'!$D$3:$D$102,MATCH($A26,'Price list'!$A$3:$A$102,0)),""),"")))</f>
        <v/>
      </c>
      <c r="I26" s="19"/>
      <c r="J26" s="20" t="str">
        <f t="shared" si="0"/>
        <v/>
      </c>
    </row>
    <row r="27" spans="1:10" ht="17.25" x14ac:dyDescent="0.4">
      <c r="A27" s="16"/>
      <c r="B27" s="16"/>
      <c r="C27" s="17" t="str">
        <f>IF($A27="","",IF(COUNTIF('Roles &amp; rates'!$A$3:$A$14,$A27)&gt;0,"Labour",IF(COUNTIF('Price list'!$A$3:$A$102,$A27)&gt;0,"Item","Custom")))</f>
        <v/>
      </c>
      <c r="D27" s="16"/>
      <c r="E27" s="16"/>
      <c r="F27" s="18" t="str">
        <f>IF($A27="","",IF($C27="Labour","hrs",IF($C27="Item",IFERROR(INDEX('Price list'!$B$3:$B$102,MATCH($A27,'Price list'!$A$3:$A$102,0)),""),"")))</f>
        <v/>
      </c>
      <c r="G27" s="18" t="str">
        <f>IF($A27="","",IF($C27="Labour",IFERROR(INDEX('Roles &amp; rates'!$B$3:$B$14,MATCH($A27,'Roles &amp; rates'!$A$3:$A$14,0)),""),IF($C27="Item",IFERROR(INDEX('Price list'!$C$3:$C$102,MATCH($A27,'Price list'!$A$3:$A$102,0)),""),"")))</f>
        <v/>
      </c>
      <c r="H27" s="18" t="str">
        <f>IF($A27="","",IF($C27="Labour",IFERROR(INDEX('Roles &amp; rates'!$C$3:$C$14,MATCH($A27,'Roles &amp; rates'!$A$3:$A$14,0)),""),IF($C27="Item",IFERROR(INDEX('Price list'!$D$3:$D$102,MATCH($A27,'Price list'!$A$3:$A$102,0)),""),"")))</f>
        <v/>
      </c>
      <c r="I27" s="19"/>
      <c r="J27" s="20" t="str">
        <f t="shared" si="0"/>
        <v/>
      </c>
    </row>
    <row r="28" spans="1:10" ht="17.25" x14ac:dyDescent="0.4">
      <c r="A28" s="16"/>
      <c r="B28" s="16"/>
      <c r="C28" s="17" t="str">
        <f>IF($A28="","",IF(COUNTIF('Roles &amp; rates'!$A$3:$A$14,$A28)&gt;0,"Labour",IF(COUNTIF('Price list'!$A$3:$A$102,$A28)&gt;0,"Item","Custom")))</f>
        <v/>
      </c>
      <c r="D28" s="16"/>
      <c r="E28" s="16"/>
      <c r="F28" s="18" t="str">
        <f>IF($A28="","",IF($C28="Labour","hrs",IF($C28="Item",IFERROR(INDEX('Price list'!$B$3:$B$102,MATCH($A28,'Price list'!$A$3:$A$102,0)),""),"")))</f>
        <v/>
      </c>
      <c r="G28" s="18" t="str">
        <f>IF($A28="","",IF($C28="Labour",IFERROR(INDEX('Roles &amp; rates'!$B$3:$B$14,MATCH($A28,'Roles &amp; rates'!$A$3:$A$14,0)),""),IF($C28="Item",IFERROR(INDEX('Price list'!$C$3:$C$102,MATCH($A28,'Price list'!$A$3:$A$102,0)),""),"")))</f>
        <v/>
      </c>
      <c r="H28" s="18" t="str">
        <f>IF($A28="","",IF($C28="Labour",IFERROR(INDEX('Roles &amp; rates'!$C$3:$C$14,MATCH($A28,'Roles &amp; rates'!$A$3:$A$14,0)),""),IF($C28="Item",IFERROR(INDEX('Price list'!$D$3:$D$102,MATCH($A28,'Price list'!$A$3:$A$102,0)),""),"")))</f>
        <v/>
      </c>
      <c r="I28" s="19"/>
      <c r="J28" s="20" t="str">
        <f t="shared" si="0"/>
        <v/>
      </c>
    </row>
    <row r="29" spans="1:10" ht="17.25" x14ac:dyDescent="0.4">
      <c r="A29" s="16"/>
      <c r="B29" s="16"/>
      <c r="C29" s="17" t="str">
        <f>IF($A29="","",IF(COUNTIF('Roles &amp; rates'!$A$3:$A$14,$A29)&gt;0,"Labour",IF(COUNTIF('Price list'!$A$3:$A$102,$A29)&gt;0,"Item","Custom")))</f>
        <v/>
      </c>
      <c r="D29" s="16"/>
      <c r="E29" s="16"/>
      <c r="F29" s="18" t="str">
        <f>IF($A29="","",IF($C29="Labour","hrs",IF($C29="Item",IFERROR(INDEX('Price list'!$B$3:$B$102,MATCH($A29,'Price list'!$A$3:$A$102,0)),""),"")))</f>
        <v/>
      </c>
      <c r="G29" s="18" t="str">
        <f>IF($A29="","",IF($C29="Labour",IFERROR(INDEX('Roles &amp; rates'!$B$3:$B$14,MATCH($A29,'Roles &amp; rates'!$A$3:$A$14,0)),""),IF($C29="Item",IFERROR(INDEX('Price list'!$C$3:$C$102,MATCH($A29,'Price list'!$A$3:$A$102,0)),""),"")))</f>
        <v/>
      </c>
      <c r="H29" s="18" t="str">
        <f>IF($A29="","",IF($C29="Labour",IFERROR(INDEX('Roles &amp; rates'!$C$3:$C$14,MATCH($A29,'Roles &amp; rates'!$A$3:$A$14,0)),""),IF($C29="Item",IFERROR(INDEX('Price list'!$D$3:$D$102,MATCH($A29,'Price list'!$A$3:$A$102,0)),""),"")))</f>
        <v/>
      </c>
      <c r="I29" s="19"/>
      <c r="J29" s="20" t="str">
        <f t="shared" si="0"/>
        <v/>
      </c>
    </row>
    <row r="30" spans="1:10" ht="17.25" x14ac:dyDescent="0.4">
      <c r="A30" s="16"/>
      <c r="B30" s="16"/>
      <c r="C30" s="17" t="str">
        <f>IF($A30="","",IF(COUNTIF('Roles &amp; rates'!$A$3:$A$14,$A30)&gt;0,"Labour",IF(COUNTIF('Price list'!$A$3:$A$102,$A30)&gt;0,"Item","Custom")))</f>
        <v/>
      </c>
      <c r="D30" s="16"/>
      <c r="E30" s="16"/>
      <c r="F30" s="18" t="str">
        <f>IF($A30="","",IF($C30="Labour","hrs",IF($C30="Item",IFERROR(INDEX('Price list'!$B$3:$B$102,MATCH($A30,'Price list'!$A$3:$A$102,0)),""),"")))</f>
        <v/>
      </c>
      <c r="G30" s="18" t="str">
        <f>IF($A30="","",IF($C30="Labour",IFERROR(INDEX('Roles &amp; rates'!$B$3:$B$14,MATCH($A30,'Roles &amp; rates'!$A$3:$A$14,0)),""),IF($C30="Item",IFERROR(INDEX('Price list'!$C$3:$C$102,MATCH($A30,'Price list'!$A$3:$A$102,0)),""),"")))</f>
        <v/>
      </c>
      <c r="H30" s="18" t="str">
        <f>IF($A30="","",IF($C30="Labour",IFERROR(INDEX('Roles &amp; rates'!$C$3:$C$14,MATCH($A30,'Roles &amp; rates'!$A$3:$A$14,0)),""),IF($C30="Item",IFERROR(INDEX('Price list'!$D$3:$D$102,MATCH($A30,'Price list'!$A$3:$A$102,0)),""),"")))</f>
        <v/>
      </c>
      <c r="I30" s="19"/>
      <c r="J30" s="20" t="str">
        <f t="shared" si="0"/>
        <v/>
      </c>
    </row>
    <row r="31" spans="1:10" ht="17.25" x14ac:dyDescent="0.4">
      <c r="A31" s="16"/>
      <c r="B31" s="16"/>
      <c r="C31" s="17" t="str">
        <f>IF($A31="","",IF(COUNTIF('Roles &amp; rates'!$A$3:$A$14,$A31)&gt;0,"Labour",IF(COUNTIF('Price list'!$A$3:$A$102,$A31)&gt;0,"Item","Custom")))</f>
        <v/>
      </c>
      <c r="D31" s="16"/>
      <c r="E31" s="16"/>
      <c r="F31" s="18" t="str">
        <f>IF($A31="","",IF($C31="Labour","hrs",IF($C31="Item",IFERROR(INDEX('Price list'!$B$3:$B$102,MATCH($A31,'Price list'!$A$3:$A$102,0)),""),"")))</f>
        <v/>
      </c>
      <c r="G31" s="18" t="str">
        <f>IF($A31="","",IF($C31="Labour",IFERROR(INDEX('Roles &amp; rates'!$B$3:$B$14,MATCH($A31,'Roles &amp; rates'!$A$3:$A$14,0)),""),IF($C31="Item",IFERROR(INDEX('Price list'!$C$3:$C$102,MATCH($A31,'Price list'!$A$3:$A$102,0)),""),"")))</f>
        <v/>
      </c>
      <c r="H31" s="18" t="str">
        <f>IF($A31="","",IF($C31="Labour",IFERROR(INDEX('Roles &amp; rates'!$C$3:$C$14,MATCH($A31,'Roles &amp; rates'!$A$3:$A$14,0)),""),IF($C31="Item",IFERROR(INDEX('Price list'!$D$3:$D$102,MATCH($A31,'Price list'!$A$3:$A$102,0)),""),"")))</f>
        <v/>
      </c>
      <c r="I31" s="19"/>
      <c r="J31" s="20" t="str">
        <f t="shared" si="0"/>
        <v/>
      </c>
    </row>
    <row r="32" spans="1:10" ht="17.25" x14ac:dyDescent="0.4">
      <c r="A32" s="16"/>
      <c r="B32" s="16"/>
      <c r="C32" s="17" t="str">
        <f>IF($A32="","",IF(COUNTIF('Roles &amp; rates'!$A$3:$A$14,$A32)&gt;0,"Labour",IF(COUNTIF('Price list'!$A$3:$A$102,$A32)&gt;0,"Item","Custom")))</f>
        <v/>
      </c>
      <c r="D32" s="16"/>
      <c r="E32" s="16"/>
      <c r="F32" s="18" t="str">
        <f>IF($A32="","",IF($C32="Labour","hrs",IF($C32="Item",IFERROR(INDEX('Price list'!$B$3:$B$102,MATCH($A32,'Price list'!$A$3:$A$102,0)),""),"")))</f>
        <v/>
      </c>
      <c r="G32" s="18" t="str">
        <f>IF($A32="","",IF($C32="Labour",IFERROR(INDEX('Roles &amp; rates'!$B$3:$B$14,MATCH($A32,'Roles &amp; rates'!$A$3:$A$14,0)),""),IF($C32="Item",IFERROR(INDEX('Price list'!$C$3:$C$102,MATCH($A32,'Price list'!$A$3:$A$102,0)),""),"")))</f>
        <v/>
      </c>
      <c r="H32" s="18" t="str">
        <f>IF($A32="","",IF($C32="Labour",IFERROR(INDEX('Roles &amp; rates'!$C$3:$C$14,MATCH($A32,'Roles &amp; rates'!$A$3:$A$14,0)),""),IF($C32="Item",IFERROR(INDEX('Price list'!$D$3:$D$102,MATCH($A32,'Price list'!$A$3:$A$102,0)),""),"")))</f>
        <v/>
      </c>
      <c r="I32" s="19"/>
      <c r="J32" s="20" t="str">
        <f t="shared" si="0"/>
        <v/>
      </c>
    </row>
    <row r="33" spans="1:10" ht="17.25" x14ac:dyDescent="0.4">
      <c r="A33" s="16"/>
      <c r="B33" s="16"/>
      <c r="C33" s="17" t="str">
        <f>IF($A33="","",IF(COUNTIF('Roles &amp; rates'!$A$3:$A$14,$A33)&gt;0,"Labour",IF(COUNTIF('Price list'!$A$3:$A$102,$A33)&gt;0,"Item","Custom")))</f>
        <v/>
      </c>
      <c r="D33" s="16"/>
      <c r="E33" s="16"/>
      <c r="F33" s="18" t="str">
        <f>IF($A33="","",IF($C33="Labour","hrs",IF($C33="Item",IFERROR(INDEX('Price list'!$B$3:$B$102,MATCH($A33,'Price list'!$A$3:$A$102,0)),""),"")))</f>
        <v/>
      </c>
      <c r="G33" s="18" t="str">
        <f>IF($A33="","",IF($C33="Labour",IFERROR(INDEX('Roles &amp; rates'!$B$3:$B$14,MATCH($A33,'Roles &amp; rates'!$A$3:$A$14,0)),""),IF($C33="Item",IFERROR(INDEX('Price list'!$C$3:$C$102,MATCH($A33,'Price list'!$A$3:$A$102,0)),""),"")))</f>
        <v/>
      </c>
      <c r="H33" s="18" t="str">
        <f>IF($A33="","",IF($C33="Labour",IFERROR(INDEX('Roles &amp; rates'!$C$3:$C$14,MATCH($A33,'Roles &amp; rates'!$A$3:$A$14,0)),""),IF($C33="Item",IFERROR(INDEX('Price list'!$D$3:$D$102,MATCH($A33,'Price list'!$A$3:$A$102,0)),""),"")))</f>
        <v/>
      </c>
      <c r="I33" s="19"/>
      <c r="J33" s="20" t="str">
        <f t="shared" si="0"/>
        <v/>
      </c>
    </row>
    <row r="34" spans="1:10" ht="17.25" x14ac:dyDescent="0.4">
      <c r="A34" s="16"/>
      <c r="B34" s="16"/>
      <c r="C34" s="17" t="str">
        <f>IF($A34="","",IF(COUNTIF('Roles &amp; rates'!$A$3:$A$14,$A34)&gt;0,"Labour",IF(COUNTIF('Price list'!$A$3:$A$102,$A34)&gt;0,"Item","Custom")))</f>
        <v/>
      </c>
      <c r="D34" s="16"/>
      <c r="E34" s="16"/>
      <c r="F34" s="18" t="str">
        <f>IF($A34="","",IF($C34="Labour","hrs",IF($C34="Item",IFERROR(INDEX('Price list'!$B$3:$B$102,MATCH($A34,'Price list'!$A$3:$A$102,0)),""),"")))</f>
        <v/>
      </c>
      <c r="G34" s="18" t="str">
        <f>IF($A34="","",IF($C34="Labour",IFERROR(INDEX('Roles &amp; rates'!$B$3:$B$14,MATCH($A34,'Roles &amp; rates'!$A$3:$A$14,0)),""),IF($C34="Item",IFERROR(INDEX('Price list'!$C$3:$C$102,MATCH($A34,'Price list'!$A$3:$A$102,0)),""),"")))</f>
        <v/>
      </c>
      <c r="H34" s="18" t="str">
        <f>IF($A34="","",IF($C34="Labour",IFERROR(INDEX('Roles &amp; rates'!$C$3:$C$14,MATCH($A34,'Roles &amp; rates'!$A$3:$A$14,0)),""),IF($C34="Item",IFERROR(INDEX('Price list'!$D$3:$D$102,MATCH($A34,'Price list'!$A$3:$A$102,0)),""),"")))</f>
        <v/>
      </c>
      <c r="I34" s="19"/>
      <c r="J34" s="20" t="str">
        <f t="shared" si="0"/>
        <v/>
      </c>
    </row>
    <row r="35" spans="1:10" ht="17.25" x14ac:dyDescent="0.4">
      <c r="A35" s="16"/>
      <c r="B35" s="16"/>
      <c r="C35" s="17" t="str">
        <f>IF($A35="","",IF(COUNTIF('Roles &amp; rates'!$A$3:$A$14,$A35)&gt;0,"Labour",IF(COUNTIF('Price list'!$A$3:$A$102,$A35)&gt;0,"Item","Custom")))</f>
        <v/>
      </c>
      <c r="D35" s="16"/>
      <c r="E35" s="16"/>
      <c r="F35" s="18" t="str">
        <f>IF($A35="","",IF($C35="Labour","hrs",IF($C35="Item",IFERROR(INDEX('Price list'!$B$3:$B$102,MATCH($A35,'Price list'!$A$3:$A$102,0)),""),"")))</f>
        <v/>
      </c>
      <c r="G35" s="18" t="str">
        <f>IF($A35="","",IF($C35="Labour",IFERROR(INDEX('Roles &amp; rates'!$B$3:$B$14,MATCH($A35,'Roles &amp; rates'!$A$3:$A$14,0)),""),IF($C35="Item",IFERROR(INDEX('Price list'!$C$3:$C$102,MATCH($A35,'Price list'!$A$3:$A$102,0)),""),"")))</f>
        <v/>
      </c>
      <c r="H35" s="18" t="str">
        <f>IF($A35="","",IF($C35="Labour",IFERROR(INDEX('Roles &amp; rates'!$C$3:$C$14,MATCH($A35,'Roles &amp; rates'!$A$3:$A$14,0)),""),IF($C35="Item",IFERROR(INDEX('Price list'!$D$3:$D$102,MATCH($A35,'Price list'!$A$3:$A$102,0)),""),"")))</f>
        <v/>
      </c>
      <c r="I35" s="19"/>
      <c r="J35" s="20" t="str">
        <f t="shared" si="0"/>
        <v/>
      </c>
    </row>
    <row r="36" spans="1:10" ht="17.25" x14ac:dyDescent="0.4">
      <c r="A36" s="16"/>
      <c r="B36" s="16"/>
      <c r="C36" s="17" t="str">
        <f>IF($A36="","",IF(COUNTIF('Roles &amp; rates'!$A$3:$A$14,$A36)&gt;0,"Labour",IF(COUNTIF('Price list'!$A$3:$A$102,$A36)&gt;0,"Item","Custom")))</f>
        <v/>
      </c>
      <c r="D36" s="16"/>
      <c r="E36" s="16"/>
      <c r="F36" s="18" t="str">
        <f>IF($A36="","",IF($C36="Labour","hrs",IF($C36="Item",IFERROR(INDEX('Price list'!$B$3:$B$102,MATCH($A36,'Price list'!$A$3:$A$102,0)),""),"")))</f>
        <v/>
      </c>
      <c r="G36" s="18" t="str">
        <f>IF($A36="","",IF($C36="Labour",IFERROR(INDEX('Roles &amp; rates'!$B$3:$B$14,MATCH($A36,'Roles &amp; rates'!$A$3:$A$14,0)),""),IF($C36="Item",IFERROR(INDEX('Price list'!$C$3:$C$102,MATCH($A36,'Price list'!$A$3:$A$102,0)),""),"")))</f>
        <v/>
      </c>
      <c r="H36" s="18" t="str">
        <f>IF($A36="","",IF($C36="Labour",IFERROR(INDEX('Roles &amp; rates'!$C$3:$C$14,MATCH($A36,'Roles &amp; rates'!$A$3:$A$14,0)),""),IF($C36="Item",IFERROR(INDEX('Price list'!$D$3:$D$102,MATCH($A36,'Price list'!$A$3:$A$102,0)),""),"")))</f>
        <v/>
      </c>
      <c r="I36" s="19"/>
      <c r="J36" s="20" t="str">
        <f t="shared" si="0"/>
        <v/>
      </c>
    </row>
    <row r="37" spans="1:10" ht="16.5" x14ac:dyDescent="0.35">
      <c r="A37" s="21" t="s">
        <v>60</v>
      </c>
    </row>
    <row r="38" spans="1:10" ht="17.25" x14ac:dyDescent="0.4">
      <c r="I38" s="22" t="s">
        <v>61</v>
      </c>
      <c r="J38" s="23">
        <f>SUM($J$13:$J$36)</f>
        <v>6062</v>
      </c>
    </row>
    <row r="39" spans="1:10" ht="17.25" x14ac:dyDescent="0.4">
      <c r="I39" s="22" t="str">
        <f>IF(Settings!$B$12="Yes","VAT ("&amp;TEXT(Settings!$B$13,"0%")&amp;")","VAT")</f>
        <v>VAT (20%)</v>
      </c>
      <c r="J39" s="23">
        <f>IF(Settings!$B$12="Yes",$J$38*Settings!$B$13,0)</f>
        <v>1212.4000000000001</v>
      </c>
    </row>
    <row r="40" spans="1:10" ht="17.25" x14ac:dyDescent="0.4">
      <c r="I40" s="24" t="s">
        <v>62</v>
      </c>
      <c r="J40" s="25">
        <f>$J$38+$J$39</f>
        <v>7274.4</v>
      </c>
    </row>
  </sheetData>
  <conditionalFormatting sqref="A13:J36">
    <cfRule type="expression" dxfId="15" priority="3">
      <formula>AND($A13&lt;&gt;"",MOD(ROW(),2)=1)</formula>
    </cfRule>
  </conditionalFormatting>
  <conditionalFormatting sqref="F6">
    <cfRule type="cellIs" dxfId="14" priority="1" operator="lessThan">
      <formula>0.2</formula>
    </cfRule>
    <cfRule type="cellIs" dxfId="13" priority="2" operator="lessThan">
      <formula>0.35</formula>
    </cfRule>
  </conditionalFormatting>
  <dataValidations count="3">
    <dataValidation type="decimal" operator="greaterThanOrEqual" allowBlank="1" errorTitle="Number expected" error="Enter a quantity or hours, e.g. 3 or 1.5" sqref="E13:E36" xr:uid="{00000000-0002-0000-0100-000002000000}">
      <formula1>0</formula1>
    </dataValidation>
    <dataValidation type="decimal" operator="greaterThanOrEqual" allowBlank="1" errorTitle="Number expected" error="Enter a £ amount to override the line total, e.g. 195" sqref="I13:I36" xr:uid="{00000000-0002-0000-0100-000003000000}">
      <formula1>0</formula1>
    </dataValidation>
    <dataValidation type="date" operator="greaterThan" allowBlank="1" errorTitle="Date expected" error="Enter a date, e.g. 12/06/2026" sqref="B5" xr:uid="{00000000-0002-0000-0100-000004000000}">
      <formula1>36526</formula1>
    </dataValidation>
  </dataValidations>
  <pageMargins left="0.75" right="0.75" top="1" bottom="1" header="0.5" footer="0.5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Engine!$G$2:$G$113</xm:f>
          </x14:formula1>
          <xm:sqref>A13:A36</xm:sqref>
        </x14:dataValidation>
        <x14:dataValidation type="list" allowBlank="1" xr:uid="{00000000-0002-0000-0100-000001000000}">
          <x14:formula1>
            <xm:f>'Roles &amp; rates'!$A$3:$A$14</xm:f>
          </x14:formula1>
          <xm:sqref>D13:D36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A044F"/>
    <pageSetUpPr fitToPage="1"/>
  </sheetPr>
  <dimension ref="B2:G46"/>
  <sheetViews>
    <sheetView showGridLines="0" workbookViewId="0"/>
  </sheetViews>
  <sheetFormatPr defaultRowHeight="15" x14ac:dyDescent="0.25"/>
  <cols>
    <col min="1" max="1" width="2" customWidth="1"/>
    <col min="2" max="2" width="5" customWidth="1"/>
    <col min="3" max="3" width="44" customWidth="1"/>
    <col min="4" max="4" width="7" customWidth="1"/>
    <col min="5" max="5" width="9.28515625" customWidth="1"/>
    <col min="6" max="7" width="12" customWidth="1"/>
  </cols>
  <sheetData>
    <row r="2" spans="2:7" ht="27" x14ac:dyDescent="0.65">
      <c r="B2" s="26" t="str">
        <f>Settings!$B$4</f>
        <v>Oakfield Property Maintenance</v>
      </c>
    </row>
    <row r="3" spans="2:7" ht="16.5" x14ac:dyDescent="0.35">
      <c r="B3" s="10" t="str">
        <f>Settings!$B$5&amp;IF(Settings!$B$6="","",", "&amp;Settings!$B$6)</f>
        <v>14 Brindley Yard, High Wycombe HP11 2AB</v>
      </c>
    </row>
    <row r="4" spans="2:7" ht="16.5" x14ac:dyDescent="0.35">
      <c r="B4" s="10" t="str">
        <f>Settings!$B$7&amp;"   ·   "&amp;Settings!$B$8&amp;"   ·   "&amp;Settings!$B$9</f>
        <v>01494 555 0260   ·   hello@oakfieldpm.co.uk   ·   oakfieldpm.co.uk</v>
      </c>
    </row>
    <row r="6" spans="2:7" ht="22.5" x14ac:dyDescent="0.55000000000000004">
      <c r="B6" s="27" t="s">
        <v>63</v>
      </c>
      <c r="C6" s="28"/>
      <c r="D6" s="28"/>
      <c r="E6" s="28"/>
      <c r="F6" s="28"/>
      <c r="G6" s="28"/>
    </row>
    <row r="7" spans="2:7" ht="17.25" x14ac:dyDescent="0.4">
      <c r="B7" s="10" t="s">
        <v>64</v>
      </c>
      <c r="E7" s="10" t="s">
        <v>27</v>
      </c>
      <c r="F7" s="6" t="str">
        <f>'Quote builder'!$B$4</f>
        <v>Q-1046</v>
      </c>
    </row>
    <row r="8" spans="2:7" ht="17.25" x14ac:dyDescent="0.4">
      <c r="B8" s="29" t="str">
        <f>'Quote builder'!$B$6</f>
        <v>Fern &amp; Forage Café</v>
      </c>
      <c r="E8" s="10" t="s">
        <v>30</v>
      </c>
      <c r="F8" s="30">
        <f>'Quote builder'!$B$5</f>
        <v>46181</v>
      </c>
    </row>
    <row r="9" spans="2:7" ht="17.25" x14ac:dyDescent="0.4">
      <c r="B9" s="6" t="str">
        <f>'Quote builder'!$B$7</f>
        <v>Ellie Hart</v>
      </c>
      <c r="E9" s="10" t="s">
        <v>65</v>
      </c>
      <c r="F9" s="30">
        <f>IF('Quote builder'!$B$5="","",'Quote builder'!$B$5+Settings!$B$16)</f>
        <v>46211</v>
      </c>
    </row>
    <row r="10" spans="2:7" ht="17.25" x14ac:dyDescent="0.4">
      <c r="B10" s="6" t="str">
        <f>'Quote builder'!$B$8</f>
        <v>Unit 3, Bridge Parade, Marlow</v>
      </c>
    </row>
    <row r="12" spans="2:7" ht="18" customHeight="1" x14ac:dyDescent="0.25">
      <c r="B12" s="31" t="s">
        <v>66</v>
      </c>
      <c r="C12" s="31" t="s">
        <v>41</v>
      </c>
      <c r="D12" s="31" t="s">
        <v>45</v>
      </c>
      <c r="E12" s="31" t="s">
        <v>46</v>
      </c>
      <c r="F12" s="31" t="s">
        <v>48</v>
      </c>
      <c r="G12" s="31" t="s">
        <v>62</v>
      </c>
    </row>
    <row r="13" spans="2:7" ht="17.25" x14ac:dyDescent="0.4">
      <c r="B13" s="32">
        <f t="shared" ref="B13:B36" si="0">IF($C13="","",ROW()-12)</f>
        <v>1</v>
      </c>
      <c r="C1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Senior engineer</v>
      </c>
      <c r="D13" s="32">
        <f>IF($C13="","",IFERROR(IF(INDEX('Quote builder'!$E$13:$E$36,MATCH(ROW()-12,Engine!$A$2:$A$25,0))="","",INDEX('Quote builder'!$E$13:$E$36,MATCH(ROW()-12,Engine!$A$2:$A$25,0))),""))</f>
        <v>16</v>
      </c>
      <c r="E13" s="32" t="str">
        <f>IF($C13="","",IFERROR(IF(INDEX('Quote builder'!$F$13:$F$36,MATCH(ROW()-12,Engine!$A$2:$A$25,0))="","",INDEX('Quote builder'!$F$13:$F$36,MATCH(ROW()-12,Engine!$A$2:$A$25,0))),""))</f>
        <v>hrs</v>
      </c>
      <c r="F13" s="33">
        <f>IF($C13="","",IFERROR(IF(INDEX('Quote builder'!$H$13:$H$36,MATCH(ROW()-12,Engine!$A$2:$A$25,0))="","",INDEX('Quote builder'!$H$13:$H$36,MATCH(ROW()-12,Engine!$A$2:$A$25,0))),""))</f>
        <v>65</v>
      </c>
      <c r="G13" s="33">
        <f>IF($C13="","",IFERROR(IF(INDEX('Quote builder'!$J$13:$J$36,MATCH(ROW()-12,Engine!$A$2:$A$25,0))="","",INDEX('Quote builder'!$J$13:$J$36,MATCH(ROW()-12,Engine!$A$2:$A$25,0))),""))</f>
        <v>1040</v>
      </c>
    </row>
    <row r="14" spans="2:7" ht="17.25" x14ac:dyDescent="0.4">
      <c r="B14" s="32">
        <f t="shared" si="0"/>
        <v>2</v>
      </c>
      <c r="C1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Engineer</v>
      </c>
      <c r="D14" s="32">
        <f>IF($C14="","",IFERROR(IF(INDEX('Quote builder'!$E$13:$E$36,MATCH(ROW()-12,Engine!$A$2:$A$25,0))="","",INDEX('Quote builder'!$E$13:$E$36,MATCH(ROW()-12,Engine!$A$2:$A$25,0))),""))</f>
        <v>24</v>
      </c>
      <c r="E14" s="32" t="str">
        <f>IF($C14="","",IFERROR(IF(INDEX('Quote builder'!$F$13:$F$36,MATCH(ROW()-12,Engine!$A$2:$A$25,0))="","",INDEX('Quote builder'!$F$13:$F$36,MATCH(ROW()-12,Engine!$A$2:$A$25,0))),""))</f>
        <v>hrs</v>
      </c>
      <c r="F14" s="33">
        <f>IF($C14="","",IFERROR(IF(INDEX('Quote builder'!$H$13:$H$36,MATCH(ROW()-12,Engine!$A$2:$A$25,0))="","",INDEX('Quote builder'!$H$13:$H$36,MATCH(ROW()-12,Engine!$A$2:$A$25,0))),""))</f>
        <v>52</v>
      </c>
      <c r="G14" s="33">
        <f>IF($C14="","",IFERROR(IF(INDEX('Quote builder'!$J$13:$J$36,MATCH(ROW()-12,Engine!$A$2:$A$25,0))="","",INDEX('Quote builder'!$J$13:$J$36,MATCH(ROW()-12,Engine!$A$2:$A$25,0))),""))</f>
        <v>1248</v>
      </c>
    </row>
    <row r="15" spans="2:7" ht="17.25" x14ac:dyDescent="0.4">
      <c r="B15" s="32">
        <f t="shared" si="0"/>
        <v>3</v>
      </c>
      <c r="C1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Standard radiator (600 x 1200)</v>
      </c>
      <c r="D15" s="32">
        <f>IF($C15="","",IFERROR(IF(INDEX('Quote builder'!$E$13:$E$36,MATCH(ROW()-12,Engine!$A$2:$A$25,0))="","",INDEX('Quote builder'!$E$13:$E$36,MATCH(ROW()-12,Engine!$A$2:$A$25,0))),""))</f>
        <v>3</v>
      </c>
      <c r="E15" s="32" t="str">
        <f>IF($C15="","",IFERROR(IF(INDEX('Quote builder'!$F$13:$F$36,MATCH(ROW()-12,Engine!$A$2:$A$25,0))="","",INDEX('Quote builder'!$F$13:$F$36,MATCH(ROW()-12,Engine!$A$2:$A$25,0))),""))</f>
        <v>each</v>
      </c>
      <c r="F15" s="33">
        <f>IF($C15="","",IFERROR(IF(INDEX('Quote builder'!$H$13:$H$36,MATCH(ROW()-12,Engine!$A$2:$A$25,0))="","",INDEX('Quote builder'!$H$13:$H$36,MATCH(ROW()-12,Engine!$A$2:$A$25,0))),""))</f>
        <v>110</v>
      </c>
      <c r="G15" s="33">
        <f>IF($C15="","",IFERROR(IF(INDEX('Quote builder'!$J$13:$J$36,MATCH(ROW()-12,Engine!$A$2:$A$25,0))="","",INDEX('Quote builder'!$J$13:$J$36,MATCH(ROW()-12,Engine!$A$2:$A$25,0))),""))</f>
        <v>330</v>
      </c>
    </row>
    <row r="16" spans="2:7" ht="17.25" x14ac:dyDescent="0.4">
      <c r="B16" s="32">
        <f t="shared" si="0"/>
        <v>4</v>
      </c>
      <c r="C1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Thermostatic valve set</v>
      </c>
      <c r="D16" s="32">
        <f>IF($C16="","",IFERROR(IF(INDEX('Quote builder'!$E$13:$E$36,MATCH(ROW()-12,Engine!$A$2:$A$25,0))="","",INDEX('Quote builder'!$E$13:$E$36,MATCH(ROW()-12,Engine!$A$2:$A$25,0))),""))</f>
        <v>3</v>
      </c>
      <c r="E16" s="32" t="str">
        <f>IF($C16="","",IFERROR(IF(INDEX('Quote builder'!$F$13:$F$36,MATCH(ROW()-12,Engine!$A$2:$A$25,0))="","",INDEX('Quote builder'!$F$13:$F$36,MATCH(ROW()-12,Engine!$A$2:$A$25,0))),""))</f>
        <v>each</v>
      </c>
      <c r="F16" s="33">
        <f>IF($C16="","",IFERROR(IF(INDEX('Quote builder'!$H$13:$H$36,MATCH(ROW()-12,Engine!$A$2:$A$25,0))="","",INDEX('Quote builder'!$H$13:$H$36,MATCH(ROW()-12,Engine!$A$2:$A$25,0))),""))</f>
        <v>28</v>
      </c>
      <c r="G16" s="33">
        <f>IF($C16="","",IFERROR(IF(INDEX('Quote builder'!$J$13:$J$36,MATCH(ROW()-12,Engine!$A$2:$A$25,0))="","",INDEX('Quote builder'!$J$13:$J$36,MATCH(ROW()-12,Engine!$A$2:$A$25,0))),""))</f>
        <v>84</v>
      </c>
    </row>
    <row r="17" spans="2:7" ht="17.25" x14ac:dyDescent="0.4">
      <c r="B17" s="32">
        <f t="shared" si="0"/>
        <v>5</v>
      </c>
      <c r="C17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Copper pipe 15mm</v>
      </c>
      <c r="D17" s="32">
        <f>IF($C17="","",IFERROR(IF(INDEX('Quote builder'!$E$13:$E$36,MATCH(ROW()-12,Engine!$A$2:$A$25,0))="","",INDEX('Quote builder'!$E$13:$E$36,MATCH(ROW()-12,Engine!$A$2:$A$25,0))),""))</f>
        <v>40</v>
      </c>
      <c r="E17" s="32" t="str">
        <f>IF($C17="","",IFERROR(IF(INDEX('Quote builder'!$F$13:$F$36,MATCH(ROW()-12,Engine!$A$2:$A$25,0))="","",INDEX('Quote builder'!$F$13:$F$36,MATCH(ROW()-12,Engine!$A$2:$A$25,0))),""))</f>
        <v>m</v>
      </c>
      <c r="F17" s="33">
        <f>IF($C17="","",IFERROR(IF(INDEX('Quote builder'!$H$13:$H$36,MATCH(ROW()-12,Engine!$A$2:$A$25,0))="","",INDEX('Quote builder'!$H$13:$H$36,MATCH(ROW()-12,Engine!$A$2:$A$25,0))),""))</f>
        <v>5.5</v>
      </c>
      <c r="G17" s="33">
        <f>IF($C17="","",IFERROR(IF(INDEX('Quote builder'!$J$13:$J$36,MATCH(ROW()-12,Engine!$A$2:$A$25,0))="","",INDEX('Quote builder'!$J$13:$J$36,MATCH(ROW()-12,Engine!$A$2:$A$25,0))),""))</f>
        <v>220</v>
      </c>
    </row>
    <row r="18" spans="2:7" ht="17.25" x14ac:dyDescent="0.4">
      <c r="B18" s="32">
        <f t="shared" si="0"/>
        <v>6</v>
      </c>
      <c r="C18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Out-of-hours weekend working — Weekend surcharge - pre-agreed with client</v>
      </c>
      <c r="D18" s="32">
        <f>IF($C18="","",IFERROR(IF(INDEX('Quote builder'!$E$13:$E$36,MATCH(ROW()-12,Engine!$A$2:$A$25,0))="","",INDEX('Quote builder'!$E$13:$E$36,MATCH(ROW()-12,Engine!$A$2:$A$25,0))),""))</f>
        <v>1</v>
      </c>
      <c r="E18" s="32" t="str">
        <f>IF($C18="","",IFERROR(IF(INDEX('Quote builder'!$F$13:$F$36,MATCH(ROW()-12,Engine!$A$2:$A$25,0))="","",INDEX('Quote builder'!$F$13:$F$36,MATCH(ROW()-12,Engine!$A$2:$A$25,0))),""))</f>
        <v/>
      </c>
      <c r="F18" s="33" t="str">
        <f>IF($C18="","",IFERROR(IF(INDEX('Quote builder'!$H$13:$H$36,MATCH(ROW()-12,Engine!$A$2:$A$25,0))="","",INDEX('Quote builder'!$H$13:$H$36,MATCH(ROW()-12,Engine!$A$2:$A$25,0))),""))</f>
        <v/>
      </c>
      <c r="G18" s="33">
        <f>IF($C18="","",IFERROR(IF(INDEX('Quote builder'!$J$13:$J$36,MATCH(ROW()-12,Engine!$A$2:$A$25,0))="","",INDEX('Quote builder'!$J$13:$J$36,MATCH(ROW()-12,Engine!$A$2:$A$25,0))),""))</f>
        <v>140</v>
      </c>
    </row>
    <row r="19" spans="2:7" ht="17.25" x14ac:dyDescent="0.4">
      <c r="B19" s="32">
        <f t="shared" si="0"/>
        <v>7</v>
      </c>
      <c r="C19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Standard radiator (600 x 1200)</v>
      </c>
      <c r="D19" s="32">
        <f>IF($C19="","",IFERROR(IF(INDEX('Quote builder'!$E$13:$E$36,MATCH(ROW()-12,Engine!$A$2:$A$25,0))="","",INDEX('Quote builder'!$E$13:$E$36,MATCH(ROW()-12,Engine!$A$2:$A$25,0))),""))</f>
        <v>10</v>
      </c>
      <c r="E19" s="32" t="str">
        <f>IF($C19="","",IFERROR(IF(INDEX('Quote builder'!$F$13:$F$36,MATCH(ROW()-12,Engine!$A$2:$A$25,0))="","",INDEX('Quote builder'!$F$13:$F$36,MATCH(ROW()-12,Engine!$A$2:$A$25,0))),""))</f>
        <v>each</v>
      </c>
      <c r="F19" s="33">
        <f>IF($C19="","",IFERROR(IF(INDEX('Quote builder'!$H$13:$H$36,MATCH(ROW()-12,Engine!$A$2:$A$25,0))="","",INDEX('Quote builder'!$H$13:$H$36,MATCH(ROW()-12,Engine!$A$2:$A$25,0))),""))</f>
        <v>110</v>
      </c>
      <c r="G19" s="33">
        <f>IF($C19="","",IFERROR(IF(INDEX('Quote builder'!$J$13:$J$36,MATCH(ROW()-12,Engine!$A$2:$A$25,0))="","",INDEX('Quote builder'!$J$13:$J$36,MATCH(ROW()-12,Engine!$A$2:$A$25,0))),""))</f>
        <v>1200</v>
      </c>
    </row>
    <row r="20" spans="2:7" ht="17.25" x14ac:dyDescent="0.4">
      <c r="B20" s="32">
        <f t="shared" si="0"/>
        <v>8</v>
      </c>
      <c r="C20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Blah Blah</v>
      </c>
      <c r="D20" s="32">
        <f>IF($C20="","",IFERROR(IF(INDEX('Quote builder'!$E$13:$E$36,MATCH(ROW()-12,Engine!$A$2:$A$25,0))="","",INDEX('Quote builder'!$E$13:$E$36,MATCH(ROW()-12,Engine!$A$2:$A$25,0))),""))</f>
        <v>2</v>
      </c>
      <c r="E20" s="32" t="str">
        <f>IF($C20="","",IFERROR(IF(INDEX('Quote builder'!$F$13:$F$36,MATCH(ROW()-12,Engine!$A$2:$A$25,0))="","",INDEX('Quote builder'!$F$13:$F$36,MATCH(ROW()-12,Engine!$A$2:$A$25,0))),""))</f>
        <v/>
      </c>
      <c r="F20" s="33" t="str">
        <f>IF($C20="","",IFERROR(IF(INDEX('Quote builder'!$H$13:$H$36,MATCH(ROW()-12,Engine!$A$2:$A$25,0))="","",INDEX('Quote builder'!$H$13:$H$36,MATCH(ROW()-12,Engine!$A$2:$A$25,0))),""))</f>
        <v/>
      </c>
      <c r="G20" s="33">
        <f>IF($C20="","",IFERROR(IF(INDEX('Quote builder'!$J$13:$J$36,MATCH(ROW()-12,Engine!$A$2:$A$25,0))="","",INDEX('Quote builder'!$J$13:$J$36,MATCH(ROW()-12,Engine!$A$2:$A$25,0))),""))</f>
        <v>1800</v>
      </c>
    </row>
    <row r="21" spans="2:7" ht="17.25" x14ac:dyDescent="0.4">
      <c r="B21" s="32" t="str">
        <f t="shared" si="0"/>
        <v/>
      </c>
      <c r="C21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1" s="32" t="str">
        <f>IF($C21="","",IFERROR(IF(INDEX('Quote builder'!$E$13:$E$36,MATCH(ROW()-12,Engine!$A$2:$A$25,0))="","",INDEX('Quote builder'!$E$13:$E$36,MATCH(ROW()-12,Engine!$A$2:$A$25,0))),""))</f>
        <v/>
      </c>
      <c r="E21" s="32" t="str">
        <f>IF($C21="","",IFERROR(IF(INDEX('Quote builder'!$F$13:$F$36,MATCH(ROW()-12,Engine!$A$2:$A$25,0))="","",INDEX('Quote builder'!$F$13:$F$36,MATCH(ROW()-12,Engine!$A$2:$A$25,0))),""))</f>
        <v/>
      </c>
      <c r="F21" s="33" t="str">
        <f>IF($C21="","",IFERROR(IF(INDEX('Quote builder'!$H$13:$H$36,MATCH(ROW()-12,Engine!$A$2:$A$25,0))="","",INDEX('Quote builder'!$H$13:$H$36,MATCH(ROW()-12,Engine!$A$2:$A$25,0))),""))</f>
        <v/>
      </c>
      <c r="G21" s="33" t="str">
        <f>IF($C21="","",IFERROR(IF(INDEX('Quote builder'!$J$13:$J$36,MATCH(ROW()-12,Engine!$A$2:$A$25,0))="","",INDEX('Quote builder'!$J$13:$J$36,MATCH(ROW()-12,Engine!$A$2:$A$25,0))),""))</f>
        <v/>
      </c>
    </row>
    <row r="22" spans="2:7" ht="17.25" x14ac:dyDescent="0.4">
      <c r="B22" s="32" t="str">
        <f t="shared" si="0"/>
        <v/>
      </c>
      <c r="C22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2" s="32" t="str">
        <f>IF($C22="","",IFERROR(IF(INDEX('Quote builder'!$E$13:$E$36,MATCH(ROW()-12,Engine!$A$2:$A$25,0))="","",INDEX('Quote builder'!$E$13:$E$36,MATCH(ROW()-12,Engine!$A$2:$A$25,0))),""))</f>
        <v/>
      </c>
      <c r="E22" s="32" t="str">
        <f>IF($C22="","",IFERROR(IF(INDEX('Quote builder'!$F$13:$F$36,MATCH(ROW()-12,Engine!$A$2:$A$25,0))="","",INDEX('Quote builder'!$F$13:$F$36,MATCH(ROW()-12,Engine!$A$2:$A$25,0))),""))</f>
        <v/>
      </c>
      <c r="F22" s="33" t="str">
        <f>IF($C22="","",IFERROR(IF(INDEX('Quote builder'!$H$13:$H$36,MATCH(ROW()-12,Engine!$A$2:$A$25,0))="","",INDEX('Quote builder'!$H$13:$H$36,MATCH(ROW()-12,Engine!$A$2:$A$25,0))),""))</f>
        <v/>
      </c>
      <c r="G22" s="33" t="str">
        <f>IF($C22="","",IFERROR(IF(INDEX('Quote builder'!$J$13:$J$36,MATCH(ROW()-12,Engine!$A$2:$A$25,0))="","",INDEX('Quote builder'!$J$13:$J$36,MATCH(ROW()-12,Engine!$A$2:$A$25,0))),""))</f>
        <v/>
      </c>
    </row>
    <row r="23" spans="2:7" ht="17.25" x14ac:dyDescent="0.4">
      <c r="B23" s="32" t="str">
        <f t="shared" si="0"/>
        <v/>
      </c>
      <c r="C2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3" s="32" t="str">
        <f>IF($C23="","",IFERROR(IF(INDEX('Quote builder'!$E$13:$E$36,MATCH(ROW()-12,Engine!$A$2:$A$25,0))="","",INDEX('Quote builder'!$E$13:$E$36,MATCH(ROW()-12,Engine!$A$2:$A$25,0))),""))</f>
        <v/>
      </c>
      <c r="E23" s="32" t="str">
        <f>IF($C23="","",IFERROR(IF(INDEX('Quote builder'!$F$13:$F$36,MATCH(ROW()-12,Engine!$A$2:$A$25,0))="","",INDEX('Quote builder'!$F$13:$F$36,MATCH(ROW()-12,Engine!$A$2:$A$25,0))),""))</f>
        <v/>
      </c>
      <c r="F23" s="33" t="str">
        <f>IF($C23="","",IFERROR(IF(INDEX('Quote builder'!$H$13:$H$36,MATCH(ROW()-12,Engine!$A$2:$A$25,0))="","",INDEX('Quote builder'!$H$13:$H$36,MATCH(ROW()-12,Engine!$A$2:$A$25,0))),""))</f>
        <v/>
      </c>
      <c r="G23" s="33" t="str">
        <f>IF($C23="","",IFERROR(IF(INDEX('Quote builder'!$J$13:$J$36,MATCH(ROW()-12,Engine!$A$2:$A$25,0))="","",INDEX('Quote builder'!$J$13:$J$36,MATCH(ROW()-12,Engine!$A$2:$A$25,0))),""))</f>
        <v/>
      </c>
    </row>
    <row r="24" spans="2:7" ht="17.25" x14ac:dyDescent="0.4">
      <c r="B24" s="32" t="str">
        <f t="shared" si="0"/>
        <v/>
      </c>
      <c r="C2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4" s="32" t="str">
        <f>IF($C24="","",IFERROR(IF(INDEX('Quote builder'!$E$13:$E$36,MATCH(ROW()-12,Engine!$A$2:$A$25,0))="","",INDEX('Quote builder'!$E$13:$E$36,MATCH(ROW()-12,Engine!$A$2:$A$25,0))),""))</f>
        <v/>
      </c>
      <c r="E24" s="32" t="str">
        <f>IF($C24="","",IFERROR(IF(INDEX('Quote builder'!$F$13:$F$36,MATCH(ROW()-12,Engine!$A$2:$A$25,0))="","",INDEX('Quote builder'!$F$13:$F$36,MATCH(ROW()-12,Engine!$A$2:$A$25,0))),""))</f>
        <v/>
      </c>
      <c r="F24" s="33" t="str">
        <f>IF($C24="","",IFERROR(IF(INDEX('Quote builder'!$H$13:$H$36,MATCH(ROW()-12,Engine!$A$2:$A$25,0))="","",INDEX('Quote builder'!$H$13:$H$36,MATCH(ROW()-12,Engine!$A$2:$A$25,0))),""))</f>
        <v/>
      </c>
      <c r="G24" s="33" t="str">
        <f>IF($C24="","",IFERROR(IF(INDEX('Quote builder'!$J$13:$J$36,MATCH(ROW()-12,Engine!$A$2:$A$25,0))="","",INDEX('Quote builder'!$J$13:$J$36,MATCH(ROW()-12,Engine!$A$2:$A$25,0))),""))</f>
        <v/>
      </c>
    </row>
    <row r="25" spans="2:7" ht="17.25" x14ac:dyDescent="0.4">
      <c r="B25" s="32" t="str">
        <f t="shared" si="0"/>
        <v/>
      </c>
      <c r="C2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5" s="32" t="str">
        <f>IF($C25="","",IFERROR(IF(INDEX('Quote builder'!$E$13:$E$36,MATCH(ROW()-12,Engine!$A$2:$A$25,0))="","",INDEX('Quote builder'!$E$13:$E$36,MATCH(ROW()-12,Engine!$A$2:$A$25,0))),""))</f>
        <v/>
      </c>
      <c r="E25" s="32" t="str">
        <f>IF($C25="","",IFERROR(IF(INDEX('Quote builder'!$F$13:$F$36,MATCH(ROW()-12,Engine!$A$2:$A$25,0))="","",INDEX('Quote builder'!$F$13:$F$36,MATCH(ROW()-12,Engine!$A$2:$A$25,0))),""))</f>
        <v/>
      </c>
      <c r="F25" s="33" t="str">
        <f>IF($C25="","",IFERROR(IF(INDEX('Quote builder'!$H$13:$H$36,MATCH(ROW()-12,Engine!$A$2:$A$25,0))="","",INDEX('Quote builder'!$H$13:$H$36,MATCH(ROW()-12,Engine!$A$2:$A$25,0))),""))</f>
        <v/>
      </c>
      <c r="G25" s="33" t="str">
        <f>IF($C25="","",IFERROR(IF(INDEX('Quote builder'!$J$13:$J$36,MATCH(ROW()-12,Engine!$A$2:$A$25,0))="","",INDEX('Quote builder'!$J$13:$J$36,MATCH(ROW()-12,Engine!$A$2:$A$25,0))),""))</f>
        <v/>
      </c>
    </row>
    <row r="26" spans="2:7" ht="17.25" x14ac:dyDescent="0.4">
      <c r="B26" s="32" t="str">
        <f t="shared" si="0"/>
        <v/>
      </c>
      <c r="C2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6" s="32" t="str">
        <f>IF($C26="","",IFERROR(IF(INDEX('Quote builder'!$E$13:$E$36,MATCH(ROW()-12,Engine!$A$2:$A$25,0))="","",INDEX('Quote builder'!$E$13:$E$36,MATCH(ROW()-12,Engine!$A$2:$A$25,0))),""))</f>
        <v/>
      </c>
      <c r="E26" s="32" t="str">
        <f>IF($C26="","",IFERROR(IF(INDEX('Quote builder'!$F$13:$F$36,MATCH(ROW()-12,Engine!$A$2:$A$25,0))="","",INDEX('Quote builder'!$F$13:$F$36,MATCH(ROW()-12,Engine!$A$2:$A$25,0))),""))</f>
        <v/>
      </c>
      <c r="F26" s="33" t="str">
        <f>IF($C26="","",IFERROR(IF(INDEX('Quote builder'!$H$13:$H$36,MATCH(ROW()-12,Engine!$A$2:$A$25,0))="","",INDEX('Quote builder'!$H$13:$H$36,MATCH(ROW()-12,Engine!$A$2:$A$25,0))),""))</f>
        <v/>
      </c>
      <c r="G26" s="33" t="str">
        <f>IF($C26="","",IFERROR(IF(INDEX('Quote builder'!$J$13:$J$36,MATCH(ROW()-12,Engine!$A$2:$A$25,0))="","",INDEX('Quote builder'!$J$13:$J$36,MATCH(ROW()-12,Engine!$A$2:$A$25,0))),""))</f>
        <v/>
      </c>
    </row>
    <row r="27" spans="2:7" ht="17.25" x14ac:dyDescent="0.4">
      <c r="B27" s="32" t="str">
        <f t="shared" si="0"/>
        <v/>
      </c>
      <c r="C27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7" s="32" t="str">
        <f>IF($C27="","",IFERROR(IF(INDEX('Quote builder'!$E$13:$E$36,MATCH(ROW()-12,Engine!$A$2:$A$25,0))="","",INDEX('Quote builder'!$E$13:$E$36,MATCH(ROW()-12,Engine!$A$2:$A$25,0))),""))</f>
        <v/>
      </c>
      <c r="E27" s="32" t="str">
        <f>IF($C27="","",IFERROR(IF(INDEX('Quote builder'!$F$13:$F$36,MATCH(ROW()-12,Engine!$A$2:$A$25,0))="","",INDEX('Quote builder'!$F$13:$F$36,MATCH(ROW()-12,Engine!$A$2:$A$25,0))),""))</f>
        <v/>
      </c>
      <c r="F27" s="33" t="str">
        <f>IF($C27="","",IFERROR(IF(INDEX('Quote builder'!$H$13:$H$36,MATCH(ROW()-12,Engine!$A$2:$A$25,0))="","",INDEX('Quote builder'!$H$13:$H$36,MATCH(ROW()-12,Engine!$A$2:$A$25,0))),""))</f>
        <v/>
      </c>
      <c r="G27" s="33" t="str">
        <f>IF($C27="","",IFERROR(IF(INDEX('Quote builder'!$J$13:$J$36,MATCH(ROW()-12,Engine!$A$2:$A$25,0))="","",INDEX('Quote builder'!$J$13:$J$36,MATCH(ROW()-12,Engine!$A$2:$A$25,0))),""))</f>
        <v/>
      </c>
    </row>
    <row r="28" spans="2:7" ht="17.25" x14ac:dyDescent="0.4">
      <c r="B28" s="32" t="str">
        <f t="shared" si="0"/>
        <v/>
      </c>
      <c r="C28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8" s="32" t="str">
        <f>IF($C28="","",IFERROR(IF(INDEX('Quote builder'!$E$13:$E$36,MATCH(ROW()-12,Engine!$A$2:$A$25,0))="","",INDEX('Quote builder'!$E$13:$E$36,MATCH(ROW()-12,Engine!$A$2:$A$25,0))),""))</f>
        <v/>
      </c>
      <c r="E28" s="32" t="str">
        <f>IF($C28="","",IFERROR(IF(INDEX('Quote builder'!$F$13:$F$36,MATCH(ROW()-12,Engine!$A$2:$A$25,0))="","",INDEX('Quote builder'!$F$13:$F$36,MATCH(ROW()-12,Engine!$A$2:$A$25,0))),""))</f>
        <v/>
      </c>
      <c r="F28" s="33" t="str">
        <f>IF($C28="","",IFERROR(IF(INDEX('Quote builder'!$H$13:$H$36,MATCH(ROW()-12,Engine!$A$2:$A$25,0))="","",INDEX('Quote builder'!$H$13:$H$36,MATCH(ROW()-12,Engine!$A$2:$A$25,0))),""))</f>
        <v/>
      </c>
      <c r="G28" s="33" t="str">
        <f>IF($C28="","",IFERROR(IF(INDEX('Quote builder'!$J$13:$J$36,MATCH(ROW()-12,Engine!$A$2:$A$25,0))="","",INDEX('Quote builder'!$J$13:$J$36,MATCH(ROW()-12,Engine!$A$2:$A$25,0))),""))</f>
        <v/>
      </c>
    </row>
    <row r="29" spans="2:7" ht="17.25" x14ac:dyDescent="0.4">
      <c r="B29" s="32" t="str">
        <f t="shared" si="0"/>
        <v/>
      </c>
      <c r="C29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9" s="32" t="str">
        <f>IF($C29="","",IFERROR(IF(INDEX('Quote builder'!$E$13:$E$36,MATCH(ROW()-12,Engine!$A$2:$A$25,0))="","",INDEX('Quote builder'!$E$13:$E$36,MATCH(ROW()-12,Engine!$A$2:$A$25,0))),""))</f>
        <v/>
      </c>
      <c r="E29" s="32" t="str">
        <f>IF($C29="","",IFERROR(IF(INDEX('Quote builder'!$F$13:$F$36,MATCH(ROW()-12,Engine!$A$2:$A$25,0))="","",INDEX('Quote builder'!$F$13:$F$36,MATCH(ROW()-12,Engine!$A$2:$A$25,0))),""))</f>
        <v/>
      </c>
      <c r="F29" s="33" t="str">
        <f>IF($C29="","",IFERROR(IF(INDEX('Quote builder'!$H$13:$H$36,MATCH(ROW()-12,Engine!$A$2:$A$25,0))="","",INDEX('Quote builder'!$H$13:$H$36,MATCH(ROW()-12,Engine!$A$2:$A$25,0))),""))</f>
        <v/>
      </c>
      <c r="G29" s="33" t="str">
        <f>IF($C29="","",IFERROR(IF(INDEX('Quote builder'!$J$13:$J$36,MATCH(ROW()-12,Engine!$A$2:$A$25,0))="","",INDEX('Quote builder'!$J$13:$J$36,MATCH(ROW()-12,Engine!$A$2:$A$25,0))),""))</f>
        <v/>
      </c>
    </row>
    <row r="30" spans="2:7" ht="17.25" x14ac:dyDescent="0.4">
      <c r="B30" s="32" t="str">
        <f t="shared" si="0"/>
        <v/>
      </c>
      <c r="C30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0" s="32" t="str">
        <f>IF($C30="","",IFERROR(IF(INDEX('Quote builder'!$E$13:$E$36,MATCH(ROW()-12,Engine!$A$2:$A$25,0))="","",INDEX('Quote builder'!$E$13:$E$36,MATCH(ROW()-12,Engine!$A$2:$A$25,0))),""))</f>
        <v/>
      </c>
      <c r="E30" s="32" t="str">
        <f>IF($C30="","",IFERROR(IF(INDEX('Quote builder'!$F$13:$F$36,MATCH(ROW()-12,Engine!$A$2:$A$25,0))="","",INDEX('Quote builder'!$F$13:$F$36,MATCH(ROW()-12,Engine!$A$2:$A$25,0))),""))</f>
        <v/>
      </c>
      <c r="F30" s="33" t="str">
        <f>IF($C30="","",IFERROR(IF(INDEX('Quote builder'!$H$13:$H$36,MATCH(ROW()-12,Engine!$A$2:$A$25,0))="","",INDEX('Quote builder'!$H$13:$H$36,MATCH(ROW()-12,Engine!$A$2:$A$25,0))),""))</f>
        <v/>
      </c>
      <c r="G30" s="33" t="str">
        <f>IF($C30="","",IFERROR(IF(INDEX('Quote builder'!$J$13:$J$36,MATCH(ROW()-12,Engine!$A$2:$A$25,0))="","",INDEX('Quote builder'!$J$13:$J$36,MATCH(ROW()-12,Engine!$A$2:$A$25,0))),""))</f>
        <v/>
      </c>
    </row>
    <row r="31" spans="2:7" ht="17.25" x14ac:dyDescent="0.4">
      <c r="B31" s="32" t="str">
        <f t="shared" si="0"/>
        <v/>
      </c>
      <c r="C31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1" s="32" t="str">
        <f>IF($C31="","",IFERROR(IF(INDEX('Quote builder'!$E$13:$E$36,MATCH(ROW()-12,Engine!$A$2:$A$25,0))="","",INDEX('Quote builder'!$E$13:$E$36,MATCH(ROW()-12,Engine!$A$2:$A$25,0))),""))</f>
        <v/>
      </c>
      <c r="E31" s="32" t="str">
        <f>IF($C31="","",IFERROR(IF(INDEX('Quote builder'!$F$13:$F$36,MATCH(ROW()-12,Engine!$A$2:$A$25,0))="","",INDEX('Quote builder'!$F$13:$F$36,MATCH(ROW()-12,Engine!$A$2:$A$25,0))),""))</f>
        <v/>
      </c>
      <c r="F31" s="33" t="str">
        <f>IF($C31="","",IFERROR(IF(INDEX('Quote builder'!$H$13:$H$36,MATCH(ROW()-12,Engine!$A$2:$A$25,0))="","",INDEX('Quote builder'!$H$13:$H$36,MATCH(ROW()-12,Engine!$A$2:$A$25,0))),""))</f>
        <v/>
      </c>
      <c r="G31" s="33" t="str">
        <f>IF($C31="","",IFERROR(IF(INDEX('Quote builder'!$J$13:$J$36,MATCH(ROW()-12,Engine!$A$2:$A$25,0))="","",INDEX('Quote builder'!$J$13:$J$36,MATCH(ROW()-12,Engine!$A$2:$A$25,0))),""))</f>
        <v/>
      </c>
    </row>
    <row r="32" spans="2:7" ht="17.25" x14ac:dyDescent="0.4">
      <c r="B32" s="32" t="str">
        <f t="shared" si="0"/>
        <v/>
      </c>
      <c r="C32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2" s="32" t="str">
        <f>IF($C32="","",IFERROR(IF(INDEX('Quote builder'!$E$13:$E$36,MATCH(ROW()-12,Engine!$A$2:$A$25,0))="","",INDEX('Quote builder'!$E$13:$E$36,MATCH(ROW()-12,Engine!$A$2:$A$25,0))),""))</f>
        <v/>
      </c>
      <c r="E32" s="32" t="str">
        <f>IF($C32="","",IFERROR(IF(INDEX('Quote builder'!$F$13:$F$36,MATCH(ROW()-12,Engine!$A$2:$A$25,0))="","",INDEX('Quote builder'!$F$13:$F$36,MATCH(ROW()-12,Engine!$A$2:$A$25,0))),""))</f>
        <v/>
      </c>
      <c r="F32" s="33" t="str">
        <f>IF($C32="","",IFERROR(IF(INDEX('Quote builder'!$H$13:$H$36,MATCH(ROW()-12,Engine!$A$2:$A$25,0))="","",INDEX('Quote builder'!$H$13:$H$36,MATCH(ROW()-12,Engine!$A$2:$A$25,0))),""))</f>
        <v/>
      </c>
      <c r="G32" s="33" t="str">
        <f>IF($C32="","",IFERROR(IF(INDEX('Quote builder'!$J$13:$J$36,MATCH(ROW()-12,Engine!$A$2:$A$25,0))="","",INDEX('Quote builder'!$J$13:$J$36,MATCH(ROW()-12,Engine!$A$2:$A$25,0))),""))</f>
        <v/>
      </c>
    </row>
    <row r="33" spans="2:7" ht="17.25" x14ac:dyDescent="0.4">
      <c r="B33" s="32" t="str">
        <f t="shared" si="0"/>
        <v/>
      </c>
      <c r="C3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3" s="32" t="str">
        <f>IF($C33="","",IFERROR(IF(INDEX('Quote builder'!$E$13:$E$36,MATCH(ROW()-12,Engine!$A$2:$A$25,0))="","",INDEX('Quote builder'!$E$13:$E$36,MATCH(ROW()-12,Engine!$A$2:$A$25,0))),""))</f>
        <v/>
      </c>
      <c r="E33" s="32" t="str">
        <f>IF($C33="","",IFERROR(IF(INDEX('Quote builder'!$F$13:$F$36,MATCH(ROW()-12,Engine!$A$2:$A$25,0))="","",INDEX('Quote builder'!$F$13:$F$36,MATCH(ROW()-12,Engine!$A$2:$A$25,0))),""))</f>
        <v/>
      </c>
      <c r="F33" s="33" t="str">
        <f>IF($C33="","",IFERROR(IF(INDEX('Quote builder'!$H$13:$H$36,MATCH(ROW()-12,Engine!$A$2:$A$25,0))="","",INDEX('Quote builder'!$H$13:$H$36,MATCH(ROW()-12,Engine!$A$2:$A$25,0))),""))</f>
        <v/>
      </c>
      <c r="G33" s="33" t="str">
        <f>IF($C33="","",IFERROR(IF(INDEX('Quote builder'!$J$13:$J$36,MATCH(ROW()-12,Engine!$A$2:$A$25,0))="","",INDEX('Quote builder'!$J$13:$J$36,MATCH(ROW()-12,Engine!$A$2:$A$25,0))),""))</f>
        <v/>
      </c>
    </row>
    <row r="34" spans="2:7" ht="17.25" x14ac:dyDescent="0.4">
      <c r="B34" s="32" t="str">
        <f t="shared" si="0"/>
        <v/>
      </c>
      <c r="C3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4" s="32" t="str">
        <f>IF($C34="","",IFERROR(IF(INDEX('Quote builder'!$E$13:$E$36,MATCH(ROW()-12,Engine!$A$2:$A$25,0))="","",INDEX('Quote builder'!$E$13:$E$36,MATCH(ROW()-12,Engine!$A$2:$A$25,0))),""))</f>
        <v/>
      </c>
      <c r="E34" s="32" t="str">
        <f>IF($C34="","",IFERROR(IF(INDEX('Quote builder'!$F$13:$F$36,MATCH(ROW()-12,Engine!$A$2:$A$25,0))="","",INDEX('Quote builder'!$F$13:$F$36,MATCH(ROW()-12,Engine!$A$2:$A$25,0))),""))</f>
        <v/>
      </c>
      <c r="F34" s="33" t="str">
        <f>IF($C34="","",IFERROR(IF(INDEX('Quote builder'!$H$13:$H$36,MATCH(ROW()-12,Engine!$A$2:$A$25,0))="","",INDEX('Quote builder'!$H$13:$H$36,MATCH(ROW()-12,Engine!$A$2:$A$25,0))),""))</f>
        <v/>
      </c>
      <c r="G34" s="33" t="str">
        <f>IF($C34="","",IFERROR(IF(INDEX('Quote builder'!$J$13:$J$36,MATCH(ROW()-12,Engine!$A$2:$A$25,0))="","",INDEX('Quote builder'!$J$13:$J$36,MATCH(ROW()-12,Engine!$A$2:$A$25,0))),""))</f>
        <v/>
      </c>
    </row>
    <row r="35" spans="2:7" ht="17.25" x14ac:dyDescent="0.4">
      <c r="B35" s="32" t="str">
        <f t="shared" si="0"/>
        <v/>
      </c>
      <c r="C3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5" s="32" t="str">
        <f>IF($C35="","",IFERROR(IF(INDEX('Quote builder'!$E$13:$E$36,MATCH(ROW()-12,Engine!$A$2:$A$25,0))="","",INDEX('Quote builder'!$E$13:$E$36,MATCH(ROW()-12,Engine!$A$2:$A$25,0))),""))</f>
        <v/>
      </c>
      <c r="E35" s="32" t="str">
        <f>IF($C35="","",IFERROR(IF(INDEX('Quote builder'!$F$13:$F$36,MATCH(ROW()-12,Engine!$A$2:$A$25,0))="","",INDEX('Quote builder'!$F$13:$F$36,MATCH(ROW()-12,Engine!$A$2:$A$25,0))),""))</f>
        <v/>
      </c>
      <c r="F35" s="33" t="str">
        <f>IF($C35="","",IFERROR(IF(INDEX('Quote builder'!$H$13:$H$36,MATCH(ROW()-12,Engine!$A$2:$A$25,0))="","",INDEX('Quote builder'!$H$13:$H$36,MATCH(ROW()-12,Engine!$A$2:$A$25,0))),""))</f>
        <v/>
      </c>
      <c r="G35" s="33" t="str">
        <f>IF($C35="","",IFERROR(IF(INDEX('Quote builder'!$J$13:$J$36,MATCH(ROW()-12,Engine!$A$2:$A$25,0))="","",INDEX('Quote builder'!$J$13:$J$36,MATCH(ROW()-12,Engine!$A$2:$A$25,0))),""))</f>
        <v/>
      </c>
    </row>
    <row r="36" spans="2:7" ht="17.25" x14ac:dyDescent="0.4">
      <c r="B36" s="32" t="str">
        <f t="shared" si="0"/>
        <v/>
      </c>
      <c r="C3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6" s="32" t="str">
        <f>IF($C36="","",IFERROR(IF(INDEX('Quote builder'!$E$13:$E$36,MATCH(ROW()-12,Engine!$A$2:$A$25,0))="","",INDEX('Quote builder'!$E$13:$E$36,MATCH(ROW()-12,Engine!$A$2:$A$25,0))),""))</f>
        <v/>
      </c>
      <c r="E36" s="32" t="str">
        <f>IF($C36="","",IFERROR(IF(INDEX('Quote builder'!$F$13:$F$36,MATCH(ROW()-12,Engine!$A$2:$A$25,0))="","",INDEX('Quote builder'!$F$13:$F$36,MATCH(ROW()-12,Engine!$A$2:$A$25,0))),""))</f>
        <v/>
      </c>
      <c r="F36" s="33" t="str">
        <f>IF($C36="","",IFERROR(IF(INDEX('Quote builder'!$H$13:$H$36,MATCH(ROW()-12,Engine!$A$2:$A$25,0))="","",INDEX('Quote builder'!$H$13:$H$36,MATCH(ROW()-12,Engine!$A$2:$A$25,0))),""))</f>
        <v/>
      </c>
      <c r="G36" s="33" t="str">
        <f>IF($C36="","",IFERROR(IF(INDEX('Quote builder'!$J$13:$J$36,MATCH(ROW()-12,Engine!$A$2:$A$25,0))="","",INDEX('Quote builder'!$J$13:$J$36,MATCH(ROW()-12,Engine!$A$2:$A$25,0))),""))</f>
        <v/>
      </c>
    </row>
    <row r="38" spans="2:7" ht="17.25" x14ac:dyDescent="0.4">
      <c r="F38" s="22" t="s">
        <v>61</v>
      </c>
      <c r="G38" s="23">
        <f>SUM($G$13:$G$36)</f>
        <v>6062</v>
      </c>
    </row>
    <row r="39" spans="2:7" ht="17.25" x14ac:dyDescent="0.4">
      <c r="F39" s="22" t="str">
        <f>IF(Settings!$B$12="Yes","VAT ("&amp;TEXT(Settings!$B$13,"0%")&amp;")","")</f>
        <v>VAT (20%)</v>
      </c>
      <c r="G39" s="23">
        <f>IF(Settings!$B$12="Yes",$G$38*Settings!$B$13,"")</f>
        <v>1212.4000000000001</v>
      </c>
    </row>
    <row r="40" spans="2:7" ht="17.25" x14ac:dyDescent="0.4">
      <c r="F40" s="34" t="s">
        <v>62</v>
      </c>
      <c r="G40" s="35">
        <f>$G$38+IF($G$39="",0,$G$39)</f>
        <v>7274.4</v>
      </c>
    </row>
    <row r="42" spans="2:7" ht="16.5" x14ac:dyDescent="0.35">
      <c r="B42" s="36" t="s">
        <v>67</v>
      </c>
    </row>
    <row r="43" spans="2:7" ht="16.5" x14ac:dyDescent="0.35">
      <c r="B43" s="37" t="str">
        <f>Settings!$B$17</f>
        <v>50% deposit to book the work in, balance on completion.</v>
      </c>
    </row>
    <row r="46" spans="2:7" ht="16.5" x14ac:dyDescent="0.35">
      <c r="B46" s="38" t="s">
        <v>68</v>
      </c>
    </row>
  </sheetData>
  <hyperlinks>
    <hyperlink ref="B46" r:id="rId1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A044F"/>
    <pageSetUpPr fitToPage="1"/>
  </sheetPr>
  <dimension ref="A1:J49"/>
  <sheetViews>
    <sheetView workbookViewId="0">
      <selection activeCell="F18" sqref="F18"/>
    </sheetView>
  </sheetViews>
  <sheetFormatPr defaultRowHeight="15" x14ac:dyDescent="0.25"/>
  <cols>
    <col min="1" max="1" width="32" customWidth="1"/>
    <col min="2" max="2" width="28" customWidth="1"/>
    <col min="3" max="3" width="15.42578125" customWidth="1"/>
    <col min="4" max="9" width="11" customWidth="1"/>
    <col min="10" max="10" width="10" customWidth="1"/>
  </cols>
  <sheetData>
    <row r="1" spans="1:10" ht="30" customHeight="1" x14ac:dyDescent="0.6">
      <c r="A1" s="9" t="s">
        <v>69</v>
      </c>
      <c r="B1" s="1"/>
      <c r="C1" s="1"/>
      <c r="D1" s="1"/>
      <c r="E1" s="1"/>
      <c r="F1" s="1"/>
      <c r="G1" s="1"/>
      <c r="H1" s="1"/>
      <c r="I1" s="1"/>
    </row>
    <row r="2" spans="1:10" ht="3.95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4" spans="1:10" ht="27" x14ac:dyDescent="0.65">
      <c r="A4" s="39">
        <f>SUM('Quote builder'!$J$13:$J$36)</f>
        <v>6062</v>
      </c>
      <c r="B4" s="39">
        <f>SUM($G$8:$G$31)</f>
        <v>2030</v>
      </c>
      <c r="C4" s="39">
        <f>$A$4-$B$4</f>
        <v>4032</v>
      </c>
      <c r="D4" s="40">
        <f>IF($A$4=0,"",$C$4/$A$4)</f>
        <v>0.66512702078521935</v>
      </c>
    </row>
    <row r="5" spans="1:10" ht="16.5" x14ac:dyDescent="0.35">
      <c r="A5" s="10" t="s">
        <v>70</v>
      </c>
      <c r="B5" s="10" t="s">
        <v>71</v>
      </c>
      <c r="C5" s="10" t="s">
        <v>31</v>
      </c>
      <c r="D5" s="10" t="s">
        <v>34</v>
      </c>
    </row>
    <row r="7" spans="1:10" ht="20.100000000000001" customHeight="1" x14ac:dyDescent="0.25">
      <c r="A7" s="15" t="s">
        <v>41</v>
      </c>
      <c r="B7" s="15" t="s">
        <v>42</v>
      </c>
      <c r="C7" s="15" t="s">
        <v>45</v>
      </c>
      <c r="D7" s="15" t="s">
        <v>47</v>
      </c>
      <c r="E7" s="15" t="s">
        <v>48</v>
      </c>
      <c r="F7" s="15" t="s">
        <v>49</v>
      </c>
      <c r="G7" s="15" t="s">
        <v>72</v>
      </c>
      <c r="H7" s="15" t="s">
        <v>73</v>
      </c>
      <c r="I7" s="15" t="s">
        <v>74</v>
      </c>
      <c r="J7" s="15" t="s">
        <v>75</v>
      </c>
    </row>
    <row r="8" spans="1:10" ht="17.25" x14ac:dyDescent="0.4">
      <c r="A8" s="16" t="str">
        <f>IF('Quote builder'!$A13="","",IF('Quote builder'!$A$13="","",'Quote builder'!$A$13))</f>
        <v>Senior engineer</v>
      </c>
      <c r="B8" s="16" t="str">
        <f>IF('Quote builder'!$A13="","",IF('Quote builder'!$B$13="","",'Quote builder'!$B$13))</f>
        <v/>
      </c>
      <c r="C8" s="16">
        <f>IF('Quote builder'!$A13="","",IF('Quote builder'!$E$13="","",'Quote builder'!$E$13))</f>
        <v>16</v>
      </c>
      <c r="D8" s="19">
        <f>IF('Quote builder'!$A13="","",IF('Quote builder'!$G$13="","",'Quote builder'!$G$13))</f>
        <v>28</v>
      </c>
      <c r="E8" s="19">
        <f>IF('Quote builder'!$A13="","",IF('Quote builder'!$H$13="","",'Quote builder'!$H$13))</f>
        <v>65</v>
      </c>
      <c r="F8" s="19" t="str">
        <f>IF('Quote builder'!$A13="","",IF('Quote builder'!$I$13="","",'Quote builder'!$I$13))</f>
        <v/>
      </c>
      <c r="G8" s="19">
        <f t="shared" ref="G8:G31" si="0">IF(OR($C8="",$D8=""),"",$C8*$D8)</f>
        <v>448</v>
      </c>
      <c r="H8" s="19">
        <f>IF('Quote builder'!$A13="","",IFERROR(IF('Quote builder'!$J13="","",'Quote builder'!$J13),""))</f>
        <v>1040</v>
      </c>
      <c r="I8" s="19">
        <f t="shared" ref="I8:I31" si="1">IF(OR($G8="",$H8=""),"",$H8-$G8)</f>
        <v>592</v>
      </c>
      <c r="J8" s="41">
        <f t="shared" ref="J8:J31" si="2">IF(OR($I8="",$H8="",ISNUMBER($I8)*($G8="")),"",IF($H8=0,"",$I8/$H8))</f>
        <v>0.56923076923076921</v>
      </c>
    </row>
    <row r="9" spans="1:10" ht="17.25" x14ac:dyDescent="0.4">
      <c r="A9" s="16" t="str">
        <f>IF('Quote builder'!$A14="","",IF('Quote builder'!$A$14="","",'Quote builder'!$A$14))</f>
        <v>Engineer</v>
      </c>
      <c r="B9" s="16" t="str">
        <f>IF('Quote builder'!$A14="","",IF('Quote builder'!$B$14="","",'Quote builder'!$B$14))</f>
        <v/>
      </c>
      <c r="C9" s="16">
        <f>IF('Quote builder'!$A14="","",IF('Quote builder'!$E$14="","",'Quote builder'!$E$14))</f>
        <v>24</v>
      </c>
      <c r="D9" s="19">
        <f>IF('Quote builder'!$A14="","",IF('Quote builder'!$G$14="","",'Quote builder'!$G$14))</f>
        <v>22</v>
      </c>
      <c r="E9" s="19">
        <f>IF('Quote builder'!$A14="","",IF('Quote builder'!$H$14="","",'Quote builder'!$H$14))</f>
        <v>52</v>
      </c>
      <c r="F9" s="19" t="str">
        <f>IF('Quote builder'!$A14="","",IF('Quote builder'!$I$14="","",'Quote builder'!$I$14))</f>
        <v/>
      </c>
      <c r="G9" s="19">
        <f t="shared" si="0"/>
        <v>528</v>
      </c>
      <c r="H9" s="19">
        <f>IF('Quote builder'!$A14="","",IFERROR(IF('Quote builder'!$J14="","",'Quote builder'!$J14),""))</f>
        <v>1248</v>
      </c>
      <c r="I9" s="19">
        <f t="shared" si="1"/>
        <v>720</v>
      </c>
      <c r="J9" s="41">
        <f t="shared" si="2"/>
        <v>0.57692307692307687</v>
      </c>
    </row>
    <row r="10" spans="1:10" ht="17.25" x14ac:dyDescent="0.4">
      <c r="A10" s="16" t="str">
        <f>IF('Quote builder'!$A15="","",IF('Quote builder'!$A$15="","",'Quote builder'!$A$15))</f>
        <v>Standard radiator (600 x 1200)</v>
      </c>
      <c r="B10" s="16" t="str">
        <f>IF('Quote builder'!$A15="","",IF('Quote builder'!$B$15="","",'Quote builder'!$B$15))</f>
        <v/>
      </c>
      <c r="C10" s="16">
        <f>IF('Quote builder'!$A15="","",IF('Quote builder'!$E$15="","",'Quote builder'!$E$15))</f>
        <v>3</v>
      </c>
      <c r="D10" s="19">
        <f>IF('Quote builder'!$A15="","",IF('Quote builder'!$G$15="","",'Quote builder'!$G$15))</f>
        <v>68</v>
      </c>
      <c r="E10" s="19">
        <f>IF('Quote builder'!$A15="","",IF('Quote builder'!$H$15="","",'Quote builder'!$H$15))</f>
        <v>110</v>
      </c>
      <c r="F10" s="19" t="str">
        <f>IF('Quote builder'!$A15="","",IF('Quote builder'!$I$15="","",'Quote builder'!$I$15))</f>
        <v/>
      </c>
      <c r="G10" s="19">
        <f t="shared" si="0"/>
        <v>204</v>
      </c>
      <c r="H10" s="19">
        <f>IF('Quote builder'!$A15="","",IFERROR(IF('Quote builder'!$J15="","",'Quote builder'!$J15),""))</f>
        <v>330</v>
      </c>
      <c r="I10" s="19">
        <f t="shared" si="1"/>
        <v>126</v>
      </c>
      <c r="J10" s="41">
        <f t="shared" si="2"/>
        <v>0.38181818181818183</v>
      </c>
    </row>
    <row r="11" spans="1:10" ht="17.25" x14ac:dyDescent="0.4">
      <c r="A11" s="16" t="str">
        <f>IF('Quote builder'!$A16="","",IF('Quote builder'!$A$16="","",'Quote builder'!$A$16))</f>
        <v>Thermostatic valve set</v>
      </c>
      <c r="B11" s="16" t="str">
        <f>IF('Quote builder'!$A16="","",IF('Quote builder'!$B$16="","",'Quote builder'!$B$16))</f>
        <v/>
      </c>
      <c r="C11" s="16">
        <f>IF('Quote builder'!$A16="","",IF('Quote builder'!$E$16="","",'Quote builder'!$E$16))</f>
        <v>3</v>
      </c>
      <c r="D11" s="19">
        <f>IF('Quote builder'!$A16="","",IF('Quote builder'!$G$16="","",'Quote builder'!$G$16))</f>
        <v>14</v>
      </c>
      <c r="E11" s="19">
        <f>IF('Quote builder'!$A16="","",IF('Quote builder'!$H$16="","",'Quote builder'!$H$16))</f>
        <v>28</v>
      </c>
      <c r="F11" s="19" t="str">
        <f>IF('Quote builder'!$A16="","",IF('Quote builder'!$I$16="","",'Quote builder'!$I$16))</f>
        <v/>
      </c>
      <c r="G11" s="19">
        <f t="shared" si="0"/>
        <v>42</v>
      </c>
      <c r="H11" s="19">
        <f>IF('Quote builder'!$A16="","",IFERROR(IF('Quote builder'!$J16="","",'Quote builder'!$J16),""))</f>
        <v>84</v>
      </c>
      <c r="I11" s="19">
        <f t="shared" si="1"/>
        <v>42</v>
      </c>
      <c r="J11" s="41">
        <f t="shared" si="2"/>
        <v>0.5</v>
      </c>
    </row>
    <row r="12" spans="1:10" ht="17.25" x14ac:dyDescent="0.4">
      <c r="A12" s="16" t="str">
        <f>IF('Quote builder'!$A17="","",IF('Quote builder'!$A$17="","",'Quote builder'!$A$17))</f>
        <v>Copper pipe 15mm</v>
      </c>
      <c r="B12" s="16" t="str">
        <f>IF('Quote builder'!$A17="","",IF('Quote builder'!$B$17="","",'Quote builder'!$B$17))</f>
        <v/>
      </c>
      <c r="C12" s="16">
        <f>IF('Quote builder'!$A17="","",IF('Quote builder'!$E$17="","",'Quote builder'!$E$17))</f>
        <v>40</v>
      </c>
      <c r="D12" s="19">
        <f>IF('Quote builder'!$A17="","",IF('Quote builder'!$G$17="","",'Quote builder'!$G$17))</f>
        <v>3.2</v>
      </c>
      <c r="E12" s="19">
        <f>IF('Quote builder'!$A17="","",IF('Quote builder'!$H$17="","",'Quote builder'!$H$17))</f>
        <v>5.5</v>
      </c>
      <c r="F12" s="19" t="str">
        <f>IF('Quote builder'!$A17="","",IF('Quote builder'!$I$17="","",'Quote builder'!$I$17))</f>
        <v/>
      </c>
      <c r="G12" s="19">
        <f t="shared" si="0"/>
        <v>128</v>
      </c>
      <c r="H12" s="19">
        <f>IF('Quote builder'!$A17="","",IFERROR(IF('Quote builder'!$J17="","",'Quote builder'!$J17),""))</f>
        <v>220</v>
      </c>
      <c r="I12" s="19">
        <f t="shared" si="1"/>
        <v>92</v>
      </c>
      <c r="J12" s="41">
        <f t="shared" si="2"/>
        <v>0.41818181818181815</v>
      </c>
    </row>
    <row r="13" spans="1:10" ht="17.25" x14ac:dyDescent="0.4">
      <c r="A13" s="16" t="str">
        <f>IF('Quote builder'!$A18="","",IF('Quote builder'!$A$18="","",'Quote builder'!$A$18))</f>
        <v>Out-of-hours weekend working</v>
      </c>
      <c r="B13" s="16" t="str">
        <f>IF('Quote builder'!$A18="","",IF('Quote builder'!$B$18="","",'Quote builder'!$B$18))</f>
        <v>Weekend surcharge - pre-agreed with client</v>
      </c>
      <c r="C13" s="16">
        <f>IF('Quote builder'!$A18="","",IF('Quote builder'!$E$18="","",'Quote builder'!$E$18))</f>
        <v>1</v>
      </c>
      <c r="D13" s="19" t="str">
        <f>IF('Quote builder'!$A18="","",IF('Quote builder'!$G$18="","",'Quote builder'!$G$18))</f>
        <v/>
      </c>
      <c r="E13" s="19" t="str">
        <f>IF('Quote builder'!$A18="","",IF('Quote builder'!$H$18="","",'Quote builder'!$H$18))</f>
        <v/>
      </c>
      <c r="F13" s="19">
        <f>IF('Quote builder'!$A18="","",IF('Quote builder'!$I$18="","",'Quote builder'!$I$18))</f>
        <v>140</v>
      </c>
      <c r="G13" s="19" t="str">
        <f t="shared" si="0"/>
        <v/>
      </c>
      <c r="H13" s="19">
        <f>IF('Quote builder'!$A18="","",IFERROR(IF('Quote builder'!$J18="","",'Quote builder'!$J18),""))</f>
        <v>140</v>
      </c>
      <c r="I13" s="19" t="str">
        <f t="shared" si="1"/>
        <v/>
      </c>
      <c r="J13" s="41" t="str">
        <f t="shared" si="2"/>
        <v/>
      </c>
    </row>
    <row r="14" spans="1:10" ht="17.25" x14ac:dyDescent="0.4">
      <c r="A14" s="16" t="str">
        <f>IF('Quote builder'!$A19="","",IF('Quote builder'!$A$19="","",'Quote builder'!$A$19))</f>
        <v>Standard radiator (600 x 1200)</v>
      </c>
      <c r="B14" s="16" t="str">
        <f>IF('Quote builder'!$A19="","",IF('Quote builder'!$B$19="","",'Quote builder'!$B$19))</f>
        <v/>
      </c>
      <c r="C14" s="16">
        <f>IF('Quote builder'!$A19="","",IF('Quote builder'!$E$19="","",'Quote builder'!$E$19))</f>
        <v>10</v>
      </c>
      <c r="D14" s="19">
        <f>IF('Quote builder'!$A19="","",IF('Quote builder'!$G$19="","",'Quote builder'!$G$19))</f>
        <v>68</v>
      </c>
      <c r="E14" s="19">
        <f>IF('Quote builder'!$A19="","",IF('Quote builder'!$H$19="","",'Quote builder'!$H$19))</f>
        <v>110</v>
      </c>
      <c r="F14" s="19">
        <f>IF('Quote builder'!$A19="","",IF('Quote builder'!$I$19="","",'Quote builder'!$I$19))</f>
        <v>1200</v>
      </c>
      <c r="G14" s="19">
        <f t="shared" si="0"/>
        <v>680</v>
      </c>
      <c r="H14" s="19">
        <f>IF('Quote builder'!$A19="","",IFERROR(IF('Quote builder'!$J19="","",'Quote builder'!$J19),""))</f>
        <v>1200</v>
      </c>
      <c r="I14" s="19">
        <f t="shared" si="1"/>
        <v>520</v>
      </c>
      <c r="J14" s="41">
        <f t="shared" si="2"/>
        <v>0.43333333333333335</v>
      </c>
    </row>
    <row r="15" spans="1:10" ht="17.25" x14ac:dyDescent="0.4">
      <c r="A15" s="16" t="str">
        <f>IF('Quote builder'!$A20="","",IF('Quote builder'!$A$20="","",'Quote builder'!$A$20))</f>
        <v>Blah Blah</v>
      </c>
      <c r="B15" s="16" t="str">
        <f>IF('Quote builder'!$A20="","",IF('Quote builder'!$B$20="","",'Quote builder'!$B$20))</f>
        <v/>
      </c>
      <c r="C15" s="16">
        <f>IF('Quote builder'!$A20="","",IF('Quote builder'!$E$20="","",'Quote builder'!$E$20))</f>
        <v>2</v>
      </c>
      <c r="D15" s="19" t="str">
        <f>IF('Quote builder'!$A20="","",IF('Quote builder'!$G$20="","",'Quote builder'!$G$20))</f>
        <v/>
      </c>
      <c r="E15" s="19" t="str">
        <f>IF('Quote builder'!$A20="","",IF('Quote builder'!$H$20="","",'Quote builder'!$H$20))</f>
        <v/>
      </c>
      <c r="F15" s="19">
        <f>IF('Quote builder'!$A20="","",IF('Quote builder'!$I$20="","",'Quote builder'!$I$20))</f>
        <v>1800</v>
      </c>
      <c r="G15" s="19" t="str">
        <f t="shared" si="0"/>
        <v/>
      </c>
      <c r="H15" s="19">
        <f>IF('Quote builder'!$A20="","",IFERROR(IF('Quote builder'!$J20="","",'Quote builder'!$J20),""))</f>
        <v>1800</v>
      </c>
      <c r="I15" s="19" t="str">
        <f t="shared" si="1"/>
        <v/>
      </c>
      <c r="J15" s="41" t="str">
        <f t="shared" si="2"/>
        <v/>
      </c>
    </row>
    <row r="16" spans="1:10" ht="17.25" x14ac:dyDescent="0.4">
      <c r="A16" s="16" t="str">
        <f>IF('Quote builder'!$A21="","",IF('Quote builder'!$A$21="","",'Quote builder'!$A$21))</f>
        <v/>
      </c>
      <c r="B16" s="16" t="str">
        <f>IF('Quote builder'!$A21="","",IF('Quote builder'!$B$21="","",'Quote builder'!$B$21))</f>
        <v/>
      </c>
      <c r="C16" s="16" t="str">
        <f>IF('Quote builder'!$A21="","",IF('Quote builder'!$E$21="","",'Quote builder'!$E$21))</f>
        <v/>
      </c>
      <c r="D16" s="19" t="str">
        <f>IF('Quote builder'!$A21="","",IF('Quote builder'!$G$21="","",'Quote builder'!$G$21))</f>
        <v/>
      </c>
      <c r="E16" s="19" t="str">
        <f>IF('Quote builder'!$A21="","",IF('Quote builder'!$H$21="","",'Quote builder'!$H$21))</f>
        <v/>
      </c>
      <c r="F16" s="19" t="str">
        <f>IF('Quote builder'!$A21="","",IF('Quote builder'!$I$21="","",'Quote builder'!$I$21))</f>
        <v/>
      </c>
      <c r="G16" s="19" t="str">
        <f t="shared" si="0"/>
        <v/>
      </c>
      <c r="H16" s="19" t="str">
        <f>IF('Quote builder'!$A21="","",IFERROR(IF('Quote builder'!$J21="","",'Quote builder'!$J21),""))</f>
        <v/>
      </c>
      <c r="I16" s="19" t="str">
        <f t="shared" si="1"/>
        <v/>
      </c>
      <c r="J16" s="41" t="str">
        <f t="shared" si="2"/>
        <v/>
      </c>
    </row>
    <row r="17" spans="1:10" ht="17.25" x14ac:dyDescent="0.4">
      <c r="A17" s="16" t="str">
        <f>IF('Quote builder'!$A22="","",IF('Quote builder'!$A$22="","",'Quote builder'!$A$22))</f>
        <v/>
      </c>
      <c r="B17" s="16" t="str">
        <f>IF('Quote builder'!$A22="","",IF('Quote builder'!$B$22="","",'Quote builder'!$B$22))</f>
        <v/>
      </c>
      <c r="C17" s="16" t="str">
        <f>IF('Quote builder'!$A22="","",IF('Quote builder'!$E$22="","",'Quote builder'!$E$22))</f>
        <v/>
      </c>
      <c r="D17" s="19" t="str">
        <f>IF('Quote builder'!$A22="","",IF('Quote builder'!$G$22="","",'Quote builder'!$G$22))</f>
        <v/>
      </c>
      <c r="E17" s="19" t="str">
        <f>IF('Quote builder'!$A22="","",IF('Quote builder'!$H$22="","",'Quote builder'!$H$22))</f>
        <v/>
      </c>
      <c r="F17" s="19" t="str">
        <f>IF('Quote builder'!$A22="","",IF('Quote builder'!$I$22="","",'Quote builder'!$I$22))</f>
        <v/>
      </c>
      <c r="G17" s="19" t="str">
        <f t="shared" si="0"/>
        <v/>
      </c>
      <c r="H17" s="19" t="str">
        <f>IF('Quote builder'!$A22="","",IFERROR(IF('Quote builder'!$J22="","",'Quote builder'!$J22),""))</f>
        <v/>
      </c>
      <c r="I17" s="19" t="str">
        <f t="shared" si="1"/>
        <v/>
      </c>
      <c r="J17" s="41" t="str">
        <f t="shared" si="2"/>
        <v/>
      </c>
    </row>
    <row r="18" spans="1:10" ht="17.25" x14ac:dyDescent="0.4">
      <c r="A18" s="16" t="str">
        <f>IF('Quote builder'!$A23="","",IF('Quote builder'!$A$23="","",'Quote builder'!$A$23))</f>
        <v/>
      </c>
      <c r="B18" s="16" t="str">
        <f>IF('Quote builder'!$A23="","",IF('Quote builder'!$B$23="","",'Quote builder'!$B$23))</f>
        <v/>
      </c>
      <c r="C18" s="16" t="str">
        <f>IF('Quote builder'!$A23="","",IF('Quote builder'!$E$23="","",'Quote builder'!$E$23))</f>
        <v/>
      </c>
      <c r="D18" s="19" t="str">
        <f>IF('Quote builder'!$A23="","",IF('Quote builder'!$G$23="","",'Quote builder'!$G$23))</f>
        <v/>
      </c>
      <c r="E18" s="19" t="str">
        <f>IF('Quote builder'!$A23="","",IF('Quote builder'!$H$23="","",'Quote builder'!$H$23))</f>
        <v/>
      </c>
      <c r="F18" s="19" t="str">
        <f>IF('Quote builder'!$A23="","",IF('Quote builder'!$I$23="","",'Quote builder'!$I$23))</f>
        <v/>
      </c>
      <c r="G18" s="19" t="str">
        <f t="shared" si="0"/>
        <v/>
      </c>
      <c r="H18" s="19" t="str">
        <f>IF('Quote builder'!$A23="","",IFERROR(IF('Quote builder'!$J23="","",'Quote builder'!$J23),""))</f>
        <v/>
      </c>
      <c r="I18" s="19" t="str">
        <f t="shared" si="1"/>
        <v/>
      </c>
      <c r="J18" s="41" t="str">
        <f t="shared" si="2"/>
        <v/>
      </c>
    </row>
    <row r="19" spans="1:10" ht="17.25" x14ac:dyDescent="0.4">
      <c r="A19" s="16" t="str">
        <f>IF('Quote builder'!$A24="","",IF('Quote builder'!$A$24="","",'Quote builder'!$A$24))</f>
        <v/>
      </c>
      <c r="B19" s="16" t="str">
        <f>IF('Quote builder'!$A24="","",IF('Quote builder'!$B$24="","",'Quote builder'!$B$24))</f>
        <v/>
      </c>
      <c r="C19" s="16" t="str">
        <f>IF('Quote builder'!$A24="","",IF('Quote builder'!$E$24="","",'Quote builder'!$E$24))</f>
        <v/>
      </c>
      <c r="D19" s="19" t="str">
        <f>IF('Quote builder'!$A24="","",IF('Quote builder'!$G$24="","",'Quote builder'!$G$24))</f>
        <v/>
      </c>
      <c r="E19" s="19" t="str">
        <f>IF('Quote builder'!$A24="","",IF('Quote builder'!$H$24="","",'Quote builder'!$H$24))</f>
        <v/>
      </c>
      <c r="F19" s="19" t="str">
        <f>IF('Quote builder'!$A24="","",IF('Quote builder'!$I$24="","",'Quote builder'!$I$24))</f>
        <v/>
      </c>
      <c r="G19" s="19" t="str">
        <f t="shared" si="0"/>
        <v/>
      </c>
      <c r="H19" s="19" t="str">
        <f>IF('Quote builder'!$A24="","",IFERROR(IF('Quote builder'!$J24="","",'Quote builder'!$J24),""))</f>
        <v/>
      </c>
      <c r="I19" s="19" t="str">
        <f t="shared" si="1"/>
        <v/>
      </c>
      <c r="J19" s="41" t="str">
        <f t="shared" si="2"/>
        <v/>
      </c>
    </row>
    <row r="20" spans="1:10" ht="17.25" x14ac:dyDescent="0.4">
      <c r="A20" s="16" t="str">
        <f>IF('Quote builder'!$A25="","",IF('Quote builder'!$A$25="","",'Quote builder'!$A$25))</f>
        <v/>
      </c>
      <c r="B20" s="16" t="str">
        <f>IF('Quote builder'!$A25="","",IF('Quote builder'!$B$25="","",'Quote builder'!$B$25))</f>
        <v/>
      </c>
      <c r="C20" s="16" t="str">
        <f>IF('Quote builder'!$A25="","",IF('Quote builder'!$E$25="","",'Quote builder'!$E$25))</f>
        <v/>
      </c>
      <c r="D20" s="19" t="str">
        <f>IF('Quote builder'!$A25="","",IF('Quote builder'!$G$25="","",'Quote builder'!$G$25))</f>
        <v/>
      </c>
      <c r="E20" s="19" t="str">
        <f>IF('Quote builder'!$A25="","",IF('Quote builder'!$H$25="","",'Quote builder'!$H$25))</f>
        <v/>
      </c>
      <c r="F20" s="19" t="str">
        <f>IF('Quote builder'!$A25="","",IF('Quote builder'!$I$25="","",'Quote builder'!$I$25))</f>
        <v/>
      </c>
      <c r="G20" s="19" t="str">
        <f t="shared" si="0"/>
        <v/>
      </c>
      <c r="H20" s="19" t="str">
        <f>IF('Quote builder'!$A25="","",IFERROR(IF('Quote builder'!$J25="","",'Quote builder'!$J25),""))</f>
        <v/>
      </c>
      <c r="I20" s="19" t="str">
        <f t="shared" si="1"/>
        <v/>
      </c>
      <c r="J20" s="41" t="str">
        <f t="shared" si="2"/>
        <v/>
      </c>
    </row>
    <row r="21" spans="1:10" ht="17.25" x14ac:dyDescent="0.4">
      <c r="A21" s="16" t="str">
        <f>IF('Quote builder'!$A26="","",IF('Quote builder'!$A$26="","",'Quote builder'!$A$26))</f>
        <v/>
      </c>
      <c r="B21" s="16" t="str">
        <f>IF('Quote builder'!$A26="","",IF('Quote builder'!$B$26="","",'Quote builder'!$B$26))</f>
        <v/>
      </c>
      <c r="C21" s="16" t="str">
        <f>IF('Quote builder'!$A26="","",IF('Quote builder'!$E$26="","",'Quote builder'!$E$26))</f>
        <v/>
      </c>
      <c r="D21" s="19" t="str">
        <f>IF('Quote builder'!$A26="","",IF('Quote builder'!$G$26="","",'Quote builder'!$G$26))</f>
        <v/>
      </c>
      <c r="E21" s="19" t="str">
        <f>IF('Quote builder'!$A26="","",IF('Quote builder'!$H$26="","",'Quote builder'!$H$26))</f>
        <v/>
      </c>
      <c r="F21" s="19" t="str">
        <f>IF('Quote builder'!$A26="","",IF('Quote builder'!$I$26="","",'Quote builder'!$I$26))</f>
        <v/>
      </c>
      <c r="G21" s="19" t="str">
        <f t="shared" si="0"/>
        <v/>
      </c>
      <c r="H21" s="19" t="str">
        <f>IF('Quote builder'!$A26="","",IFERROR(IF('Quote builder'!$J26="","",'Quote builder'!$J26),""))</f>
        <v/>
      </c>
      <c r="I21" s="19" t="str">
        <f t="shared" si="1"/>
        <v/>
      </c>
      <c r="J21" s="41" t="str">
        <f t="shared" si="2"/>
        <v/>
      </c>
    </row>
    <row r="22" spans="1:10" ht="17.25" x14ac:dyDescent="0.4">
      <c r="A22" s="16" t="str">
        <f>IF('Quote builder'!$A27="","",IF('Quote builder'!$A$27="","",'Quote builder'!$A$27))</f>
        <v/>
      </c>
      <c r="B22" s="16" t="str">
        <f>IF('Quote builder'!$A27="","",IF('Quote builder'!$B$27="","",'Quote builder'!$B$27))</f>
        <v/>
      </c>
      <c r="C22" s="16" t="str">
        <f>IF('Quote builder'!$A27="","",IF('Quote builder'!$E$27="","",'Quote builder'!$E$27))</f>
        <v/>
      </c>
      <c r="D22" s="19" t="str">
        <f>IF('Quote builder'!$A27="","",IF('Quote builder'!$G$27="","",'Quote builder'!$G$27))</f>
        <v/>
      </c>
      <c r="E22" s="19" t="str">
        <f>IF('Quote builder'!$A27="","",IF('Quote builder'!$H$27="","",'Quote builder'!$H$27))</f>
        <v/>
      </c>
      <c r="F22" s="19" t="str">
        <f>IF('Quote builder'!$A27="","",IF('Quote builder'!$I$27="","",'Quote builder'!$I$27))</f>
        <v/>
      </c>
      <c r="G22" s="19" t="str">
        <f t="shared" si="0"/>
        <v/>
      </c>
      <c r="H22" s="19" t="str">
        <f>IF('Quote builder'!$A27="","",IFERROR(IF('Quote builder'!$J27="","",'Quote builder'!$J27),""))</f>
        <v/>
      </c>
      <c r="I22" s="19" t="str">
        <f t="shared" si="1"/>
        <v/>
      </c>
      <c r="J22" s="41" t="str">
        <f t="shared" si="2"/>
        <v/>
      </c>
    </row>
    <row r="23" spans="1:10" ht="17.25" x14ac:dyDescent="0.4">
      <c r="A23" s="16" t="str">
        <f>IF('Quote builder'!$A28="","",IF('Quote builder'!$A$28="","",'Quote builder'!$A$28))</f>
        <v/>
      </c>
      <c r="B23" s="16" t="str">
        <f>IF('Quote builder'!$A28="","",IF('Quote builder'!$B$28="","",'Quote builder'!$B$28))</f>
        <v/>
      </c>
      <c r="C23" s="16" t="str">
        <f>IF('Quote builder'!$A28="","",IF('Quote builder'!$E$28="","",'Quote builder'!$E$28))</f>
        <v/>
      </c>
      <c r="D23" s="19" t="str">
        <f>IF('Quote builder'!$A28="","",IF('Quote builder'!$G$28="","",'Quote builder'!$G$28))</f>
        <v/>
      </c>
      <c r="E23" s="19" t="str">
        <f>IF('Quote builder'!$A28="","",IF('Quote builder'!$H$28="","",'Quote builder'!$H$28))</f>
        <v/>
      </c>
      <c r="F23" s="19" t="str">
        <f>IF('Quote builder'!$A28="","",IF('Quote builder'!$I$28="","",'Quote builder'!$I$28))</f>
        <v/>
      </c>
      <c r="G23" s="19" t="str">
        <f t="shared" si="0"/>
        <v/>
      </c>
      <c r="H23" s="19" t="str">
        <f>IF('Quote builder'!$A28="","",IFERROR(IF('Quote builder'!$J28="","",'Quote builder'!$J28),""))</f>
        <v/>
      </c>
      <c r="I23" s="19" t="str">
        <f t="shared" si="1"/>
        <v/>
      </c>
      <c r="J23" s="41" t="str">
        <f t="shared" si="2"/>
        <v/>
      </c>
    </row>
    <row r="24" spans="1:10" ht="17.25" x14ac:dyDescent="0.4">
      <c r="A24" s="16" t="str">
        <f>IF('Quote builder'!$A29="","",IF('Quote builder'!$A$29="","",'Quote builder'!$A$29))</f>
        <v/>
      </c>
      <c r="B24" s="16" t="str">
        <f>IF('Quote builder'!$A29="","",IF('Quote builder'!$B$29="","",'Quote builder'!$B$29))</f>
        <v/>
      </c>
      <c r="C24" s="16" t="str">
        <f>IF('Quote builder'!$A29="","",IF('Quote builder'!$E$29="","",'Quote builder'!$E$29))</f>
        <v/>
      </c>
      <c r="D24" s="19" t="str">
        <f>IF('Quote builder'!$A29="","",IF('Quote builder'!$G$29="","",'Quote builder'!$G$29))</f>
        <v/>
      </c>
      <c r="E24" s="19" t="str">
        <f>IF('Quote builder'!$A29="","",IF('Quote builder'!$H$29="","",'Quote builder'!$H$29))</f>
        <v/>
      </c>
      <c r="F24" s="19" t="str">
        <f>IF('Quote builder'!$A29="","",IF('Quote builder'!$I$29="","",'Quote builder'!$I$29))</f>
        <v/>
      </c>
      <c r="G24" s="19" t="str">
        <f t="shared" si="0"/>
        <v/>
      </c>
      <c r="H24" s="19" t="str">
        <f>IF('Quote builder'!$A29="","",IFERROR(IF('Quote builder'!$J29="","",'Quote builder'!$J29),""))</f>
        <v/>
      </c>
      <c r="I24" s="19" t="str">
        <f t="shared" si="1"/>
        <v/>
      </c>
      <c r="J24" s="41" t="str">
        <f t="shared" si="2"/>
        <v/>
      </c>
    </row>
    <row r="25" spans="1:10" ht="17.25" x14ac:dyDescent="0.4">
      <c r="A25" s="16" t="str">
        <f>IF('Quote builder'!$A30="","",IF('Quote builder'!$A$30="","",'Quote builder'!$A$30))</f>
        <v/>
      </c>
      <c r="B25" s="16" t="str">
        <f>IF('Quote builder'!$A30="","",IF('Quote builder'!$B$30="","",'Quote builder'!$B$30))</f>
        <v/>
      </c>
      <c r="C25" s="16" t="str">
        <f>IF('Quote builder'!$A30="","",IF('Quote builder'!$E$30="","",'Quote builder'!$E$30))</f>
        <v/>
      </c>
      <c r="D25" s="19" t="str">
        <f>IF('Quote builder'!$A30="","",IF('Quote builder'!$G$30="","",'Quote builder'!$G$30))</f>
        <v/>
      </c>
      <c r="E25" s="19" t="str">
        <f>IF('Quote builder'!$A30="","",IF('Quote builder'!$H$30="","",'Quote builder'!$H$30))</f>
        <v/>
      </c>
      <c r="F25" s="19" t="str">
        <f>IF('Quote builder'!$A30="","",IF('Quote builder'!$I$30="","",'Quote builder'!$I$30))</f>
        <v/>
      </c>
      <c r="G25" s="19" t="str">
        <f t="shared" si="0"/>
        <v/>
      </c>
      <c r="H25" s="19" t="str">
        <f>IF('Quote builder'!$A30="","",IFERROR(IF('Quote builder'!$J30="","",'Quote builder'!$J30),""))</f>
        <v/>
      </c>
      <c r="I25" s="19" t="str">
        <f t="shared" si="1"/>
        <v/>
      </c>
      <c r="J25" s="41" t="str">
        <f t="shared" si="2"/>
        <v/>
      </c>
    </row>
    <row r="26" spans="1:10" ht="17.25" x14ac:dyDescent="0.4">
      <c r="A26" s="16" t="str">
        <f>IF('Quote builder'!$A31="","",IF('Quote builder'!$A$31="","",'Quote builder'!$A$31))</f>
        <v/>
      </c>
      <c r="B26" s="16" t="str">
        <f>IF('Quote builder'!$A31="","",IF('Quote builder'!$B$31="","",'Quote builder'!$B$31))</f>
        <v/>
      </c>
      <c r="C26" s="16" t="str">
        <f>IF('Quote builder'!$A31="","",IF('Quote builder'!$E$31="","",'Quote builder'!$E$31))</f>
        <v/>
      </c>
      <c r="D26" s="19" t="str">
        <f>IF('Quote builder'!$A31="","",IF('Quote builder'!$G$31="","",'Quote builder'!$G$31))</f>
        <v/>
      </c>
      <c r="E26" s="19" t="str">
        <f>IF('Quote builder'!$A31="","",IF('Quote builder'!$H$31="","",'Quote builder'!$H$31))</f>
        <v/>
      </c>
      <c r="F26" s="19" t="str">
        <f>IF('Quote builder'!$A31="","",IF('Quote builder'!$I$31="","",'Quote builder'!$I$31))</f>
        <v/>
      </c>
      <c r="G26" s="19" t="str">
        <f t="shared" si="0"/>
        <v/>
      </c>
      <c r="H26" s="19" t="str">
        <f>IF('Quote builder'!$A31="","",IFERROR(IF('Quote builder'!$J31="","",'Quote builder'!$J31),""))</f>
        <v/>
      </c>
      <c r="I26" s="19" t="str">
        <f t="shared" si="1"/>
        <v/>
      </c>
      <c r="J26" s="41" t="str">
        <f t="shared" si="2"/>
        <v/>
      </c>
    </row>
    <row r="27" spans="1:10" ht="17.25" x14ac:dyDescent="0.4">
      <c r="A27" s="16" t="str">
        <f>IF('Quote builder'!$A32="","",IF('Quote builder'!$A$32="","",'Quote builder'!$A$32))</f>
        <v/>
      </c>
      <c r="B27" s="16" t="str">
        <f>IF('Quote builder'!$A32="","",IF('Quote builder'!$B$32="","",'Quote builder'!$B$32))</f>
        <v/>
      </c>
      <c r="C27" s="16" t="str">
        <f>IF('Quote builder'!$A32="","",IF('Quote builder'!$E$32="","",'Quote builder'!$E$32))</f>
        <v/>
      </c>
      <c r="D27" s="19" t="str">
        <f>IF('Quote builder'!$A32="","",IF('Quote builder'!$G$32="","",'Quote builder'!$G$32))</f>
        <v/>
      </c>
      <c r="E27" s="19" t="str">
        <f>IF('Quote builder'!$A32="","",IF('Quote builder'!$H$32="","",'Quote builder'!$H$32))</f>
        <v/>
      </c>
      <c r="F27" s="19" t="str">
        <f>IF('Quote builder'!$A32="","",IF('Quote builder'!$I$32="","",'Quote builder'!$I$32))</f>
        <v/>
      </c>
      <c r="G27" s="19" t="str">
        <f t="shared" si="0"/>
        <v/>
      </c>
      <c r="H27" s="19" t="str">
        <f>IF('Quote builder'!$A32="","",IFERROR(IF('Quote builder'!$J32="","",'Quote builder'!$J32),""))</f>
        <v/>
      </c>
      <c r="I27" s="19" t="str">
        <f t="shared" si="1"/>
        <v/>
      </c>
      <c r="J27" s="41" t="str">
        <f t="shared" si="2"/>
        <v/>
      </c>
    </row>
    <row r="28" spans="1:10" ht="17.25" x14ac:dyDescent="0.4">
      <c r="A28" s="16" t="str">
        <f>IF('Quote builder'!$A33="","",IF('Quote builder'!$A$33="","",'Quote builder'!$A$33))</f>
        <v/>
      </c>
      <c r="B28" s="16" t="str">
        <f>IF('Quote builder'!$A33="","",IF('Quote builder'!$B$33="","",'Quote builder'!$B$33))</f>
        <v/>
      </c>
      <c r="C28" s="16" t="str">
        <f>IF('Quote builder'!$A33="","",IF('Quote builder'!$E$33="","",'Quote builder'!$E$33))</f>
        <v/>
      </c>
      <c r="D28" s="19" t="str">
        <f>IF('Quote builder'!$A33="","",IF('Quote builder'!$G$33="","",'Quote builder'!$G$33))</f>
        <v/>
      </c>
      <c r="E28" s="19" t="str">
        <f>IF('Quote builder'!$A33="","",IF('Quote builder'!$H$33="","",'Quote builder'!$H$33))</f>
        <v/>
      </c>
      <c r="F28" s="19" t="str">
        <f>IF('Quote builder'!$A33="","",IF('Quote builder'!$I$33="","",'Quote builder'!$I$33))</f>
        <v/>
      </c>
      <c r="G28" s="19" t="str">
        <f t="shared" si="0"/>
        <v/>
      </c>
      <c r="H28" s="19" t="str">
        <f>IF('Quote builder'!$A33="","",IFERROR(IF('Quote builder'!$J33="","",'Quote builder'!$J33),""))</f>
        <v/>
      </c>
      <c r="I28" s="19" t="str">
        <f t="shared" si="1"/>
        <v/>
      </c>
      <c r="J28" s="41" t="str">
        <f t="shared" si="2"/>
        <v/>
      </c>
    </row>
    <row r="29" spans="1:10" ht="17.25" x14ac:dyDescent="0.4">
      <c r="A29" s="16" t="str">
        <f>IF('Quote builder'!$A34="","",IF('Quote builder'!$A$34="","",'Quote builder'!$A$34))</f>
        <v/>
      </c>
      <c r="B29" s="16" t="str">
        <f>IF('Quote builder'!$A34="","",IF('Quote builder'!$B$34="","",'Quote builder'!$B$34))</f>
        <v/>
      </c>
      <c r="C29" s="16" t="str">
        <f>IF('Quote builder'!$A34="","",IF('Quote builder'!$E$34="","",'Quote builder'!$E$34))</f>
        <v/>
      </c>
      <c r="D29" s="19" t="str">
        <f>IF('Quote builder'!$A34="","",IF('Quote builder'!$G$34="","",'Quote builder'!$G$34))</f>
        <v/>
      </c>
      <c r="E29" s="19" t="str">
        <f>IF('Quote builder'!$A34="","",IF('Quote builder'!$H$34="","",'Quote builder'!$H$34))</f>
        <v/>
      </c>
      <c r="F29" s="19" t="str">
        <f>IF('Quote builder'!$A34="","",IF('Quote builder'!$I$34="","",'Quote builder'!$I$34))</f>
        <v/>
      </c>
      <c r="G29" s="19" t="str">
        <f t="shared" si="0"/>
        <v/>
      </c>
      <c r="H29" s="19" t="str">
        <f>IF('Quote builder'!$A34="","",IFERROR(IF('Quote builder'!$J34="","",'Quote builder'!$J34),""))</f>
        <v/>
      </c>
      <c r="I29" s="19" t="str">
        <f t="shared" si="1"/>
        <v/>
      </c>
      <c r="J29" s="41" t="str">
        <f t="shared" si="2"/>
        <v/>
      </c>
    </row>
    <row r="30" spans="1:10" ht="17.25" x14ac:dyDescent="0.4">
      <c r="A30" s="16" t="str">
        <f>IF('Quote builder'!$A35="","",IF('Quote builder'!$A$35="","",'Quote builder'!$A$35))</f>
        <v/>
      </c>
      <c r="B30" s="16" t="str">
        <f>IF('Quote builder'!$A35="","",IF('Quote builder'!$B$35="","",'Quote builder'!$B$35))</f>
        <v/>
      </c>
      <c r="C30" s="16" t="str">
        <f>IF('Quote builder'!$A35="","",IF('Quote builder'!$E$35="","",'Quote builder'!$E$35))</f>
        <v/>
      </c>
      <c r="D30" s="19" t="str">
        <f>IF('Quote builder'!$A35="","",IF('Quote builder'!$G$35="","",'Quote builder'!$G$35))</f>
        <v/>
      </c>
      <c r="E30" s="19" t="str">
        <f>IF('Quote builder'!$A35="","",IF('Quote builder'!$H$35="","",'Quote builder'!$H$35))</f>
        <v/>
      </c>
      <c r="F30" s="19" t="str">
        <f>IF('Quote builder'!$A35="","",IF('Quote builder'!$I$35="","",'Quote builder'!$I$35))</f>
        <v/>
      </c>
      <c r="G30" s="19" t="str">
        <f t="shared" si="0"/>
        <v/>
      </c>
      <c r="H30" s="19" t="str">
        <f>IF('Quote builder'!$A35="","",IFERROR(IF('Quote builder'!$J35="","",'Quote builder'!$J35),""))</f>
        <v/>
      </c>
      <c r="I30" s="19" t="str">
        <f t="shared" si="1"/>
        <v/>
      </c>
      <c r="J30" s="41" t="str">
        <f t="shared" si="2"/>
        <v/>
      </c>
    </row>
    <row r="31" spans="1:10" ht="17.25" x14ac:dyDescent="0.4">
      <c r="A31" s="16" t="str">
        <f>IF('Quote builder'!$A36="","",IF('Quote builder'!$A$36="","",'Quote builder'!$A$36))</f>
        <v/>
      </c>
      <c r="B31" s="16" t="str">
        <f>IF('Quote builder'!$A36="","",IF('Quote builder'!$B$36="","",'Quote builder'!$B$36))</f>
        <v/>
      </c>
      <c r="C31" s="16" t="str">
        <f>IF('Quote builder'!$A36="","",IF('Quote builder'!$E$36="","",'Quote builder'!$E$36))</f>
        <v/>
      </c>
      <c r="D31" s="19" t="str">
        <f>IF('Quote builder'!$A36="","",IF('Quote builder'!$G$36="","",'Quote builder'!$G$36))</f>
        <v/>
      </c>
      <c r="E31" s="19" t="str">
        <f>IF('Quote builder'!$A36="","",IF('Quote builder'!$H$36="","",'Quote builder'!$H$36))</f>
        <v/>
      </c>
      <c r="F31" s="19" t="str">
        <f>IF('Quote builder'!$A36="","",IF('Quote builder'!$I$36="","",'Quote builder'!$I$36))</f>
        <v/>
      </c>
      <c r="G31" s="19" t="str">
        <f t="shared" si="0"/>
        <v/>
      </c>
      <c r="H31" s="19" t="str">
        <f>IF('Quote builder'!$A36="","",IFERROR(IF('Quote builder'!$J36="","",'Quote builder'!$J36),""))</f>
        <v/>
      </c>
      <c r="I31" s="19" t="str">
        <f t="shared" si="1"/>
        <v/>
      </c>
      <c r="J31" s="41" t="str">
        <f t="shared" si="2"/>
        <v/>
      </c>
    </row>
    <row r="34" spans="1:4" ht="20.25" x14ac:dyDescent="0.5">
      <c r="A34" s="5" t="s">
        <v>76</v>
      </c>
    </row>
    <row r="35" spans="1:4" ht="20.100000000000001" customHeight="1" x14ac:dyDescent="0.25">
      <c r="A35" s="15" t="s">
        <v>77</v>
      </c>
      <c r="B35" s="15" t="s">
        <v>78</v>
      </c>
      <c r="C35" s="15" t="s">
        <v>71</v>
      </c>
      <c r="D35" s="15" t="s">
        <v>79</v>
      </c>
    </row>
    <row r="36" spans="1:4" ht="17.25" x14ac:dyDescent="0.4">
      <c r="A36" s="16" t="str">
        <f>IF('Roles &amp; rates'!A3="","",'Roles &amp; rates'!A3)</f>
        <v>Senior engineer</v>
      </c>
      <c r="B36" s="16">
        <f>IF($A36="","",IF(SUMIFS('Quote builder'!$E$13:$E$36,'Quote builder'!$A$13:$A$36,$A36)=0,"",SUMIFS('Quote builder'!$E$13:$E$36,'Quote builder'!$A$13:$A$36,$A36)))</f>
        <v>16</v>
      </c>
      <c r="C36" s="19">
        <f>IF($B36="","",$B36*'Roles &amp; rates'!B3)</f>
        <v>448</v>
      </c>
      <c r="D36" s="19">
        <f>IF($B36="","",$B36*'Roles &amp; rates'!C3)</f>
        <v>1040</v>
      </c>
    </row>
    <row r="37" spans="1:4" ht="17.25" x14ac:dyDescent="0.4">
      <c r="A37" s="16" t="str">
        <f>IF('Roles &amp; rates'!A4="","",'Roles &amp; rates'!A4)</f>
        <v>Engineer</v>
      </c>
      <c r="B37" s="16">
        <f>IF($A37="","",IF(SUMIFS('Quote builder'!$E$13:$E$36,'Quote builder'!$A$13:$A$36,$A37)=0,"",SUMIFS('Quote builder'!$E$13:$E$36,'Quote builder'!$A$13:$A$36,$A37)))</f>
        <v>24</v>
      </c>
      <c r="C37" s="19">
        <f>IF($B37="","",$B37*'Roles &amp; rates'!B4)</f>
        <v>528</v>
      </c>
      <c r="D37" s="19">
        <f>IF($B37="","",$B37*'Roles &amp; rates'!C4)</f>
        <v>1248</v>
      </c>
    </row>
    <row r="38" spans="1:4" ht="17.25" x14ac:dyDescent="0.4">
      <c r="A38" s="16" t="str">
        <f>IF('Roles &amp; rates'!A5="","",'Roles &amp; rates'!A5)</f>
        <v>Apprentice</v>
      </c>
      <c r="B38" s="16" t="str">
        <f>IF($A38="","",IF(SUMIFS('Quote builder'!$E$13:$E$36,'Quote builder'!$A$13:$A$36,$A38)=0,"",SUMIFS('Quote builder'!$E$13:$E$36,'Quote builder'!$A$13:$A$36,$A38)))</f>
        <v/>
      </c>
      <c r="C38" s="19" t="str">
        <f>IF($B38="","",$B38*'Roles &amp; rates'!B5)</f>
        <v/>
      </c>
      <c r="D38" s="19" t="str">
        <f>IF($B38="","",$B38*'Roles &amp; rates'!C5)</f>
        <v/>
      </c>
    </row>
    <row r="39" spans="1:4" ht="17.25" x14ac:dyDescent="0.4">
      <c r="A39" s="16" t="str">
        <f>IF('Roles &amp; rates'!A6="","",'Roles &amp; rates'!A6)</f>
        <v>Project manager</v>
      </c>
      <c r="B39" s="16" t="str">
        <f>IF($A39="","",IF(SUMIFS('Quote builder'!$E$13:$E$36,'Quote builder'!$A$13:$A$36,$A39)=0,"",SUMIFS('Quote builder'!$E$13:$E$36,'Quote builder'!$A$13:$A$36,$A39)))</f>
        <v/>
      </c>
      <c r="C39" s="19" t="str">
        <f>IF($B39="","",$B39*'Roles &amp; rates'!B6)</f>
        <v/>
      </c>
      <c r="D39" s="19" t="str">
        <f>IF($B39="","",$B39*'Roles &amp; rates'!C6)</f>
        <v/>
      </c>
    </row>
    <row r="40" spans="1:4" ht="17.25" x14ac:dyDescent="0.4">
      <c r="A40" s="16" t="str">
        <f>IF('Roles &amp; rates'!A7="","",'Roles &amp; rates'!A7)</f>
        <v/>
      </c>
      <c r="B40" s="16" t="str">
        <f>IF($A40="","",IF(SUMIFS('Quote builder'!$E$13:$E$36,'Quote builder'!$A$13:$A$36,$A40)=0,"",SUMIFS('Quote builder'!$E$13:$E$36,'Quote builder'!$A$13:$A$36,$A40)))</f>
        <v/>
      </c>
      <c r="C40" s="19" t="str">
        <f>IF($B40="","",$B40*'Roles &amp; rates'!B7)</f>
        <v/>
      </c>
      <c r="D40" s="19" t="str">
        <f>IF($B40="","",$B40*'Roles &amp; rates'!C7)</f>
        <v/>
      </c>
    </row>
    <row r="41" spans="1:4" ht="17.25" x14ac:dyDescent="0.4">
      <c r="A41" s="16" t="str">
        <f>IF('Roles &amp; rates'!A8="","",'Roles &amp; rates'!A8)</f>
        <v/>
      </c>
      <c r="B41" s="16" t="str">
        <f>IF($A41="","",IF(SUMIFS('Quote builder'!$E$13:$E$36,'Quote builder'!$A$13:$A$36,$A41)=0,"",SUMIFS('Quote builder'!$E$13:$E$36,'Quote builder'!$A$13:$A$36,$A41)))</f>
        <v/>
      </c>
      <c r="C41" s="19" t="str">
        <f>IF($B41="","",$B41*'Roles &amp; rates'!B8)</f>
        <v/>
      </c>
      <c r="D41" s="19" t="str">
        <f>IF($B41="","",$B41*'Roles &amp; rates'!C8)</f>
        <v/>
      </c>
    </row>
    <row r="42" spans="1:4" ht="17.25" x14ac:dyDescent="0.4">
      <c r="A42" s="16" t="str">
        <f>IF('Roles &amp; rates'!A9="","",'Roles &amp; rates'!A9)</f>
        <v/>
      </c>
      <c r="B42" s="16" t="str">
        <f>IF($A42="","",IF(SUMIFS('Quote builder'!$E$13:$E$36,'Quote builder'!$A$13:$A$36,$A42)=0,"",SUMIFS('Quote builder'!$E$13:$E$36,'Quote builder'!$A$13:$A$36,$A42)))</f>
        <v/>
      </c>
      <c r="C42" s="19" t="str">
        <f>IF($B42="","",$B42*'Roles &amp; rates'!B9)</f>
        <v/>
      </c>
      <c r="D42" s="19" t="str">
        <f>IF($B42="","",$B42*'Roles &amp; rates'!C9)</f>
        <v/>
      </c>
    </row>
    <row r="43" spans="1:4" ht="17.25" x14ac:dyDescent="0.4">
      <c r="A43" s="16" t="str">
        <f>IF('Roles &amp; rates'!A10="","",'Roles &amp; rates'!A10)</f>
        <v/>
      </c>
      <c r="B43" s="16" t="str">
        <f>IF($A43="","",IF(SUMIFS('Quote builder'!$E$13:$E$36,'Quote builder'!$A$13:$A$36,$A43)=0,"",SUMIFS('Quote builder'!$E$13:$E$36,'Quote builder'!$A$13:$A$36,$A43)))</f>
        <v/>
      </c>
      <c r="C43" s="19" t="str">
        <f>IF($B43="","",$B43*'Roles &amp; rates'!B10)</f>
        <v/>
      </c>
      <c r="D43" s="19" t="str">
        <f>IF($B43="","",$B43*'Roles &amp; rates'!C10)</f>
        <v/>
      </c>
    </row>
    <row r="44" spans="1:4" ht="17.25" x14ac:dyDescent="0.4">
      <c r="A44" s="16" t="str">
        <f>IF('Roles &amp; rates'!A11="","",'Roles &amp; rates'!A11)</f>
        <v/>
      </c>
      <c r="B44" s="16" t="str">
        <f>IF($A44="","",IF(SUMIFS('Quote builder'!$E$13:$E$36,'Quote builder'!$A$13:$A$36,$A44)=0,"",SUMIFS('Quote builder'!$E$13:$E$36,'Quote builder'!$A$13:$A$36,$A44)))</f>
        <v/>
      </c>
      <c r="C44" s="19" t="str">
        <f>IF($B44="","",$B44*'Roles &amp; rates'!B11)</f>
        <v/>
      </c>
      <c r="D44" s="19" t="str">
        <f>IF($B44="","",$B44*'Roles &amp; rates'!C11)</f>
        <v/>
      </c>
    </row>
    <row r="45" spans="1:4" ht="17.25" x14ac:dyDescent="0.4">
      <c r="A45" s="16" t="str">
        <f>IF('Roles &amp; rates'!A12="","",'Roles &amp; rates'!A12)</f>
        <v/>
      </c>
      <c r="B45" s="16" t="str">
        <f>IF($A45="","",IF(SUMIFS('Quote builder'!$E$13:$E$36,'Quote builder'!$A$13:$A$36,$A45)=0,"",SUMIFS('Quote builder'!$E$13:$E$36,'Quote builder'!$A$13:$A$36,$A45)))</f>
        <v/>
      </c>
      <c r="C45" s="19" t="str">
        <f>IF($B45="","",$B45*'Roles &amp; rates'!B12)</f>
        <v/>
      </c>
      <c r="D45" s="19" t="str">
        <f>IF($B45="","",$B45*'Roles &amp; rates'!C12)</f>
        <v/>
      </c>
    </row>
    <row r="46" spans="1:4" ht="17.25" x14ac:dyDescent="0.4">
      <c r="A46" s="16" t="str">
        <f>IF('Roles &amp; rates'!A13="","",'Roles &amp; rates'!A13)</f>
        <v/>
      </c>
      <c r="B46" s="16" t="str">
        <f>IF($A46="","",IF(SUMIFS('Quote builder'!$E$13:$E$36,'Quote builder'!$A$13:$A$36,$A46)=0,"",SUMIFS('Quote builder'!$E$13:$E$36,'Quote builder'!$A$13:$A$36,$A46)))</f>
        <v/>
      </c>
      <c r="C46" s="19" t="str">
        <f>IF($B46="","",$B46*'Roles &amp; rates'!B13)</f>
        <v/>
      </c>
      <c r="D46" s="19" t="str">
        <f>IF($B46="","",$B46*'Roles &amp; rates'!C13)</f>
        <v/>
      </c>
    </row>
    <row r="47" spans="1:4" ht="17.25" x14ac:dyDescent="0.4">
      <c r="A47" s="16" t="str">
        <f>IF('Roles &amp; rates'!A14="","",'Roles &amp; rates'!A14)</f>
        <v/>
      </c>
      <c r="B47" s="16" t="str">
        <f>IF($A47="","",IF(SUMIFS('Quote builder'!$E$13:$E$36,'Quote builder'!$A$13:$A$36,$A47)=0,"",SUMIFS('Quote builder'!$E$13:$E$36,'Quote builder'!$A$13:$A$36,$A47)))</f>
        <v/>
      </c>
      <c r="C47" s="19" t="str">
        <f>IF($B47="","",$B47*'Roles &amp; rates'!B14)</f>
        <v/>
      </c>
      <c r="D47" s="19" t="str">
        <f>IF($B47="","",$B47*'Roles &amp; rates'!C14)</f>
        <v/>
      </c>
    </row>
    <row r="49" spans="1:1" ht="16.5" x14ac:dyDescent="0.35">
      <c r="A49" s="7" t="s">
        <v>80</v>
      </c>
    </row>
  </sheetData>
  <conditionalFormatting sqref="A8:J31">
    <cfRule type="expression" dxfId="12" priority="3">
      <formula>AND($A8&lt;&gt;"",MOD(ROW(),2)=1)</formula>
    </cfRule>
  </conditionalFormatting>
  <conditionalFormatting sqref="D4">
    <cfRule type="cellIs" dxfId="11" priority="1" operator="lessThan">
      <formula>0.2</formula>
    </cfRule>
    <cfRule type="cellIs" dxfId="10" priority="2" operator="lessThan">
      <formula>0.35</formula>
    </cfRule>
  </conditionalFormatting>
  <conditionalFormatting sqref="J8:J31">
    <cfRule type="expression" dxfId="9" priority="4">
      <formula>AND($J8&lt;&gt;"",$J8&lt;0.2)</formula>
    </cfRule>
    <cfRule type="expression" dxfId="8" priority="5">
      <formula>AND($J8&lt;&gt;"",$J8&lt;0.35)</formula>
    </cfRule>
  </conditionalFormatting>
  <pageMargins left="0.75" right="0.75" top="1" bottom="1" header="0.5" footer="0.5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A044F"/>
    <pageSetUpPr fitToPage="1"/>
  </sheetPr>
  <dimension ref="A1:F206"/>
  <sheetViews>
    <sheetView workbookViewId="0">
      <pane ySplit="6" topLeftCell="A7" activePane="bottomLeft" state="frozen"/>
      <selection pane="bottomLeft"/>
    </sheetView>
  </sheetViews>
  <sheetFormatPr defaultRowHeight="15" x14ac:dyDescent="0.25"/>
  <cols>
    <col min="1" max="1" width="10" customWidth="1"/>
    <col min="2" max="2" width="26" customWidth="1"/>
    <col min="3" max="3" width="11" customWidth="1"/>
    <col min="4" max="4" width="15.28515625" customWidth="1"/>
    <col min="5" max="5" width="44" customWidth="1"/>
    <col min="6" max="6" width="11" customWidth="1"/>
  </cols>
  <sheetData>
    <row r="1" spans="1:6" ht="30" customHeight="1" x14ac:dyDescent="0.6">
      <c r="A1" s="9" t="s">
        <v>81</v>
      </c>
      <c r="B1" s="1"/>
      <c r="C1" s="1"/>
      <c r="D1" s="1"/>
      <c r="E1" s="1"/>
      <c r="F1" s="1"/>
    </row>
    <row r="2" spans="1:6" ht="3.95" customHeight="1" x14ac:dyDescent="0.25">
      <c r="A2" s="4"/>
      <c r="B2" s="4"/>
      <c r="C2" s="4"/>
      <c r="D2" s="4"/>
      <c r="E2" s="4"/>
      <c r="F2" s="4"/>
    </row>
    <row r="4" spans="1:6" ht="27" x14ac:dyDescent="0.65">
      <c r="A4" s="42">
        <f ca="1">COUNTIF($F$7:$F$206,"Overdue")</f>
        <v>1</v>
      </c>
      <c r="B4" s="43">
        <f ca="1">COUNTIF($F$7:$F$206,"Due today")</f>
        <v>0</v>
      </c>
      <c r="C4" s="44">
        <f ca="1">COUNTIFS($D$7:$D$206,"&gt;"&amp;TODAY(),$D$7:$D$206,"&lt;="&amp;TODAY()+7)</f>
        <v>1</v>
      </c>
      <c r="D4" s="39">
        <f>SUMIFS('Quote log'!$D$3:$D$202,'Quote log'!$E$3:$E$202,"Sent")</f>
        <v>6960</v>
      </c>
      <c r="E4" s="40">
        <f>IF(COUNTIF('Quote log'!$E$3:$E$202,"Accepted")+COUNTIF('Quote log'!$E$3:$E$202,"Declined")=0,"",COUNTIF('Quote log'!$E$3:$E$202,"Accepted")/(COUNTIF('Quote log'!$E$3:$E$202,"Accepted")+COUNTIF('Quote log'!$E$3:$E$202,"Declined")))</f>
        <v>0.5</v>
      </c>
      <c r="F4" s="7" t="str">
        <f ca="1">"As of "&amp;TEXT(TODAY(),"d mmm yyyy")</f>
        <v>As of 10 Jun 2026</v>
      </c>
    </row>
    <row r="5" spans="1:6" ht="16.5" x14ac:dyDescent="0.35">
      <c r="A5" s="10" t="s">
        <v>82</v>
      </c>
      <c r="B5" s="10" t="s">
        <v>83</v>
      </c>
      <c r="C5" s="10" t="s">
        <v>84</v>
      </c>
      <c r="D5" s="10" t="s">
        <v>85</v>
      </c>
      <c r="E5" s="10" t="s">
        <v>86</v>
      </c>
    </row>
    <row r="6" spans="1:6" ht="20.100000000000001" customHeight="1" x14ac:dyDescent="0.25">
      <c r="A6" s="15" t="s">
        <v>87</v>
      </c>
      <c r="B6" s="15" t="s">
        <v>32</v>
      </c>
      <c r="C6" s="15" t="s">
        <v>88</v>
      </c>
      <c r="D6" s="15" t="s">
        <v>89</v>
      </c>
      <c r="E6" s="15" t="s">
        <v>90</v>
      </c>
      <c r="F6" s="15" t="s">
        <v>91</v>
      </c>
    </row>
    <row r="7" spans="1:6" ht="17.25" x14ac:dyDescent="0.4">
      <c r="A7" s="16" t="str">
        <f>IFERROR(IF(INDEX('Quote log'!$A$3:$A$202,MATCH(SMALL(Engine!$C$2:$C$201,ROWS($A$7:$A7)),Engine!$C$2:$C$201,0))="","",INDEX('Quote log'!$A$3:$A$202,MATCH(SMALL(Engine!$C$2:$C$201,ROWS($A$7:$A7)),Engine!$C$2:$C$201,0))),"")</f>
        <v>Q-1043</v>
      </c>
      <c r="B7" s="16" t="str">
        <f>IFERROR(IF(INDEX('Quote log'!$C$3:$C$202,MATCH(SMALL(Engine!$C$2:$C$201,ROWS($A$7:$A7)),Engine!$C$2:$C$201,0))="","",INDEX('Quote log'!$C$3:$C$202,MATCH(SMALL(Engine!$C$2:$C$201,ROWS($A$7:$A7)),Engine!$C$2:$C$201,0))),"")</f>
        <v>St Giles Church Hall</v>
      </c>
      <c r="C7" s="45">
        <f>IFERROR(IF(INDEX('Quote log'!$D$3:$D$202,MATCH(SMALL(Engine!$C$2:$C$201,ROWS($A$7:$A7)),Engine!$C$2:$C$201,0))="","",INDEX('Quote log'!$D$3:$D$202,MATCH(SMALL(Engine!$C$2:$C$201,ROWS($A$7:$A7)),Engine!$C$2:$C$201,0))),"")</f>
        <v>4650</v>
      </c>
      <c r="D7" s="46">
        <f>IFERROR(IF(INDEX('Quote log'!$G$3:$G$202,MATCH(SMALL(Engine!$C$2:$C$201,ROWS($A$7:$A7)),Engine!$C$2:$C$201,0))="","",INDEX('Quote log'!$G$3:$G$202,MATCH(SMALL(Engine!$C$2:$C$201,ROWS($A$7:$A7)),Engine!$C$2:$C$201,0))),"")</f>
        <v>46178</v>
      </c>
      <c r="E7" s="16" t="str">
        <f>IFERROR(IF(INDEX('Quote log'!$H$3:$H$202,MATCH(SMALL(Engine!$C$2:$C$201,ROWS($A$7:$A7)),Engine!$C$2:$C$201,0))="","",INDEX('Quote log'!$H$3:$H$202,MATCH(SMALL(Engine!$C$2:$C$201,ROWS($A$7:$A7)),Engine!$C$2:$C$201,0))),"")</f>
        <v>Committee meets first week of June - call after</v>
      </c>
      <c r="F7" s="16" t="str">
        <f t="shared" ref="F7:F38" ca="1" si="0">IF($D7="","",IF($D7&lt;TODAY(),"Overdue",IF($D7=TODAY(),"Due today","Upcoming")))</f>
        <v>Overdue</v>
      </c>
    </row>
    <row r="8" spans="1:6" ht="17.25" x14ac:dyDescent="0.4">
      <c r="A8" s="16" t="str">
        <f>IFERROR(IF(INDEX('Quote log'!$A$3:$A$202,MATCH(SMALL(Engine!$C$2:$C$201,ROWS($A$7:$A8)),Engine!$C$2:$C$201,0))="","",INDEX('Quote log'!$A$3:$A$202,MATCH(SMALL(Engine!$C$2:$C$201,ROWS($A$7:$A8)),Engine!$C$2:$C$201,0))),"")</f>
        <v>Q-1045</v>
      </c>
      <c r="B8" s="16" t="str">
        <f>IFERROR(IF(INDEX('Quote log'!$C$3:$C$202,MATCH(SMALL(Engine!$C$2:$C$201,ROWS($A$7:$A8)),Engine!$C$2:$C$201,0))="","",INDEX('Quote log'!$C$3:$C$202,MATCH(SMALL(Engine!$C$2:$C$201,ROWS($A$7:$A8)),Engine!$C$2:$C$201,0))),"")</f>
        <v>Oakdene Dental</v>
      </c>
      <c r="C8" s="45">
        <f>IFERROR(IF(INDEX('Quote log'!$D$3:$D$202,MATCH(SMALL(Engine!$C$2:$C$201,ROWS($A$7:$A8)),Engine!$C$2:$C$201,0))="","",INDEX('Quote log'!$D$3:$D$202,MATCH(SMALL(Engine!$C$2:$C$201,ROWS($A$7:$A8)),Engine!$C$2:$C$201,0))),"")</f>
        <v>2310</v>
      </c>
      <c r="D8" s="46">
        <f>IFERROR(IF(INDEX('Quote log'!$G$3:$G$202,MATCH(SMALL(Engine!$C$2:$C$201,ROWS($A$7:$A8)),Engine!$C$2:$C$201,0))="","",INDEX('Quote log'!$G$3:$G$202,MATCH(SMALL(Engine!$C$2:$C$201,ROWS($A$7:$A8)),Engine!$C$2:$C$201,0))),"")</f>
        <v>46185</v>
      </c>
      <c r="E8" s="16" t="str">
        <f>IFERROR(IF(INDEX('Quote log'!$H$3:$H$202,MATCH(SMALL(Engine!$C$2:$C$201,ROWS($A$7:$A8)),Engine!$C$2:$C$201,0))="","",INDEX('Quote log'!$H$3:$H$202,MATCH(SMALL(Engine!$C$2:$C$201,ROWS($A$7:$A8)),Engine!$C$2:$C$201,0))),"")</f>
        <v>Chase Sarah - decision mid June</v>
      </c>
      <c r="F8" s="16" t="str">
        <f t="shared" ca="1" si="0"/>
        <v>Upcoming</v>
      </c>
    </row>
    <row r="9" spans="1:6" ht="17.25" x14ac:dyDescent="0.4">
      <c r="A9" s="16" t="str">
        <f>IFERROR(IF(INDEX('Quote log'!$A$3:$A$202,MATCH(SMALL(Engine!$C$2:$C$201,ROWS($A$7:$A9)),Engine!$C$2:$C$201,0))="","",INDEX('Quote log'!$A$3:$A$202,MATCH(SMALL(Engine!$C$2:$C$201,ROWS($A$7:$A9)),Engine!$C$2:$C$201,0))),"")</f>
        <v/>
      </c>
      <c r="B9" s="16" t="str">
        <f>IFERROR(IF(INDEX('Quote log'!$C$3:$C$202,MATCH(SMALL(Engine!$C$2:$C$201,ROWS($A$7:$A9)),Engine!$C$2:$C$201,0))="","",INDEX('Quote log'!$C$3:$C$202,MATCH(SMALL(Engine!$C$2:$C$201,ROWS($A$7:$A9)),Engine!$C$2:$C$201,0))),"")</f>
        <v/>
      </c>
      <c r="C9" s="45" t="str">
        <f>IFERROR(IF(INDEX('Quote log'!$D$3:$D$202,MATCH(SMALL(Engine!$C$2:$C$201,ROWS($A$7:$A9)),Engine!$C$2:$C$201,0))="","",INDEX('Quote log'!$D$3:$D$202,MATCH(SMALL(Engine!$C$2:$C$201,ROWS($A$7:$A9)),Engine!$C$2:$C$201,0))),"")</f>
        <v/>
      </c>
      <c r="D9" s="46" t="str">
        <f>IFERROR(IF(INDEX('Quote log'!$G$3:$G$202,MATCH(SMALL(Engine!$C$2:$C$201,ROWS($A$7:$A9)),Engine!$C$2:$C$201,0))="","",INDEX('Quote log'!$G$3:$G$202,MATCH(SMALL(Engine!$C$2:$C$201,ROWS($A$7:$A9)),Engine!$C$2:$C$201,0))),"")</f>
        <v/>
      </c>
      <c r="E9" s="16" t="str">
        <f>IFERROR(IF(INDEX('Quote log'!$H$3:$H$202,MATCH(SMALL(Engine!$C$2:$C$201,ROWS($A$7:$A9)),Engine!$C$2:$C$201,0))="","",INDEX('Quote log'!$H$3:$H$202,MATCH(SMALL(Engine!$C$2:$C$201,ROWS($A$7:$A9)),Engine!$C$2:$C$201,0))),"")</f>
        <v/>
      </c>
      <c r="F9" s="16" t="str">
        <f t="shared" ca="1" si="0"/>
        <v/>
      </c>
    </row>
    <row r="10" spans="1:6" ht="17.25" x14ac:dyDescent="0.4">
      <c r="A10" s="16" t="str">
        <f>IFERROR(IF(INDEX('Quote log'!$A$3:$A$202,MATCH(SMALL(Engine!$C$2:$C$201,ROWS($A$7:$A10)),Engine!$C$2:$C$201,0))="","",INDEX('Quote log'!$A$3:$A$202,MATCH(SMALL(Engine!$C$2:$C$201,ROWS($A$7:$A10)),Engine!$C$2:$C$201,0))),"")</f>
        <v/>
      </c>
      <c r="B10" s="16" t="str">
        <f>IFERROR(IF(INDEX('Quote log'!$C$3:$C$202,MATCH(SMALL(Engine!$C$2:$C$201,ROWS($A$7:$A10)),Engine!$C$2:$C$201,0))="","",INDEX('Quote log'!$C$3:$C$202,MATCH(SMALL(Engine!$C$2:$C$201,ROWS($A$7:$A10)),Engine!$C$2:$C$201,0))),"")</f>
        <v/>
      </c>
      <c r="C10" s="45" t="str">
        <f>IFERROR(IF(INDEX('Quote log'!$D$3:$D$202,MATCH(SMALL(Engine!$C$2:$C$201,ROWS($A$7:$A10)),Engine!$C$2:$C$201,0))="","",INDEX('Quote log'!$D$3:$D$202,MATCH(SMALL(Engine!$C$2:$C$201,ROWS($A$7:$A10)),Engine!$C$2:$C$201,0))),"")</f>
        <v/>
      </c>
      <c r="D10" s="46" t="str">
        <f>IFERROR(IF(INDEX('Quote log'!$G$3:$G$202,MATCH(SMALL(Engine!$C$2:$C$201,ROWS($A$7:$A10)),Engine!$C$2:$C$201,0))="","",INDEX('Quote log'!$G$3:$G$202,MATCH(SMALL(Engine!$C$2:$C$201,ROWS($A$7:$A10)),Engine!$C$2:$C$201,0))),"")</f>
        <v/>
      </c>
      <c r="E10" s="16" t="str">
        <f>IFERROR(IF(INDEX('Quote log'!$H$3:$H$202,MATCH(SMALL(Engine!$C$2:$C$201,ROWS($A$7:$A10)),Engine!$C$2:$C$201,0))="","",INDEX('Quote log'!$H$3:$H$202,MATCH(SMALL(Engine!$C$2:$C$201,ROWS($A$7:$A10)),Engine!$C$2:$C$201,0))),"")</f>
        <v/>
      </c>
      <c r="F10" s="16" t="str">
        <f t="shared" ca="1" si="0"/>
        <v/>
      </c>
    </row>
    <row r="11" spans="1:6" ht="17.25" x14ac:dyDescent="0.4">
      <c r="A11" s="16" t="str">
        <f>IFERROR(IF(INDEX('Quote log'!$A$3:$A$202,MATCH(SMALL(Engine!$C$2:$C$201,ROWS($A$7:$A11)),Engine!$C$2:$C$201,0))="","",INDEX('Quote log'!$A$3:$A$202,MATCH(SMALL(Engine!$C$2:$C$201,ROWS($A$7:$A11)),Engine!$C$2:$C$201,0))),"")</f>
        <v/>
      </c>
      <c r="B11" s="16" t="str">
        <f>IFERROR(IF(INDEX('Quote log'!$C$3:$C$202,MATCH(SMALL(Engine!$C$2:$C$201,ROWS($A$7:$A11)),Engine!$C$2:$C$201,0))="","",INDEX('Quote log'!$C$3:$C$202,MATCH(SMALL(Engine!$C$2:$C$201,ROWS($A$7:$A11)),Engine!$C$2:$C$201,0))),"")</f>
        <v/>
      </c>
      <c r="C11" s="45" t="str">
        <f>IFERROR(IF(INDEX('Quote log'!$D$3:$D$202,MATCH(SMALL(Engine!$C$2:$C$201,ROWS($A$7:$A11)),Engine!$C$2:$C$201,0))="","",INDEX('Quote log'!$D$3:$D$202,MATCH(SMALL(Engine!$C$2:$C$201,ROWS($A$7:$A11)),Engine!$C$2:$C$201,0))),"")</f>
        <v/>
      </c>
      <c r="D11" s="46" t="str">
        <f>IFERROR(IF(INDEX('Quote log'!$G$3:$G$202,MATCH(SMALL(Engine!$C$2:$C$201,ROWS($A$7:$A11)),Engine!$C$2:$C$201,0))="","",INDEX('Quote log'!$G$3:$G$202,MATCH(SMALL(Engine!$C$2:$C$201,ROWS($A$7:$A11)),Engine!$C$2:$C$201,0))),"")</f>
        <v/>
      </c>
      <c r="E11" s="16" t="str">
        <f>IFERROR(IF(INDEX('Quote log'!$H$3:$H$202,MATCH(SMALL(Engine!$C$2:$C$201,ROWS($A$7:$A11)),Engine!$C$2:$C$201,0))="","",INDEX('Quote log'!$H$3:$H$202,MATCH(SMALL(Engine!$C$2:$C$201,ROWS($A$7:$A11)),Engine!$C$2:$C$201,0))),"")</f>
        <v/>
      </c>
      <c r="F11" s="16" t="str">
        <f t="shared" ca="1" si="0"/>
        <v/>
      </c>
    </row>
    <row r="12" spans="1:6" ht="17.25" x14ac:dyDescent="0.4">
      <c r="A12" s="16" t="str">
        <f>IFERROR(IF(INDEX('Quote log'!$A$3:$A$202,MATCH(SMALL(Engine!$C$2:$C$201,ROWS($A$7:$A12)),Engine!$C$2:$C$201,0))="","",INDEX('Quote log'!$A$3:$A$202,MATCH(SMALL(Engine!$C$2:$C$201,ROWS($A$7:$A12)),Engine!$C$2:$C$201,0))),"")</f>
        <v/>
      </c>
      <c r="B12" s="16" t="str">
        <f>IFERROR(IF(INDEX('Quote log'!$C$3:$C$202,MATCH(SMALL(Engine!$C$2:$C$201,ROWS($A$7:$A12)),Engine!$C$2:$C$201,0))="","",INDEX('Quote log'!$C$3:$C$202,MATCH(SMALL(Engine!$C$2:$C$201,ROWS($A$7:$A12)),Engine!$C$2:$C$201,0))),"")</f>
        <v/>
      </c>
      <c r="C12" s="45" t="str">
        <f>IFERROR(IF(INDEX('Quote log'!$D$3:$D$202,MATCH(SMALL(Engine!$C$2:$C$201,ROWS($A$7:$A12)),Engine!$C$2:$C$201,0))="","",INDEX('Quote log'!$D$3:$D$202,MATCH(SMALL(Engine!$C$2:$C$201,ROWS($A$7:$A12)),Engine!$C$2:$C$201,0))),"")</f>
        <v/>
      </c>
      <c r="D12" s="46" t="str">
        <f>IFERROR(IF(INDEX('Quote log'!$G$3:$G$202,MATCH(SMALL(Engine!$C$2:$C$201,ROWS($A$7:$A12)),Engine!$C$2:$C$201,0))="","",INDEX('Quote log'!$G$3:$G$202,MATCH(SMALL(Engine!$C$2:$C$201,ROWS($A$7:$A12)),Engine!$C$2:$C$201,0))),"")</f>
        <v/>
      </c>
      <c r="E12" s="16" t="str">
        <f>IFERROR(IF(INDEX('Quote log'!$H$3:$H$202,MATCH(SMALL(Engine!$C$2:$C$201,ROWS($A$7:$A12)),Engine!$C$2:$C$201,0))="","",INDEX('Quote log'!$H$3:$H$202,MATCH(SMALL(Engine!$C$2:$C$201,ROWS($A$7:$A12)),Engine!$C$2:$C$201,0))),"")</f>
        <v/>
      </c>
      <c r="F12" s="16" t="str">
        <f t="shared" ca="1" si="0"/>
        <v/>
      </c>
    </row>
    <row r="13" spans="1:6" ht="17.25" x14ac:dyDescent="0.4">
      <c r="A13" s="16" t="str">
        <f>IFERROR(IF(INDEX('Quote log'!$A$3:$A$202,MATCH(SMALL(Engine!$C$2:$C$201,ROWS($A$7:$A13)),Engine!$C$2:$C$201,0))="","",INDEX('Quote log'!$A$3:$A$202,MATCH(SMALL(Engine!$C$2:$C$201,ROWS($A$7:$A13)),Engine!$C$2:$C$201,0))),"")</f>
        <v/>
      </c>
      <c r="B13" s="16" t="str">
        <f>IFERROR(IF(INDEX('Quote log'!$C$3:$C$202,MATCH(SMALL(Engine!$C$2:$C$201,ROWS($A$7:$A13)),Engine!$C$2:$C$201,0))="","",INDEX('Quote log'!$C$3:$C$202,MATCH(SMALL(Engine!$C$2:$C$201,ROWS($A$7:$A13)),Engine!$C$2:$C$201,0))),"")</f>
        <v/>
      </c>
      <c r="C13" s="45" t="str">
        <f>IFERROR(IF(INDEX('Quote log'!$D$3:$D$202,MATCH(SMALL(Engine!$C$2:$C$201,ROWS($A$7:$A13)),Engine!$C$2:$C$201,0))="","",INDEX('Quote log'!$D$3:$D$202,MATCH(SMALL(Engine!$C$2:$C$201,ROWS($A$7:$A13)),Engine!$C$2:$C$201,0))),"")</f>
        <v/>
      </c>
      <c r="D13" s="46" t="str">
        <f>IFERROR(IF(INDEX('Quote log'!$G$3:$G$202,MATCH(SMALL(Engine!$C$2:$C$201,ROWS($A$7:$A13)),Engine!$C$2:$C$201,0))="","",INDEX('Quote log'!$G$3:$G$202,MATCH(SMALL(Engine!$C$2:$C$201,ROWS($A$7:$A13)),Engine!$C$2:$C$201,0))),"")</f>
        <v/>
      </c>
      <c r="E13" s="16" t="str">
        <f>IFERROR(IF(INDEX('Quote log'!$H$3:$H$202,MATCH(SMALL(Engine!$C$2:$C$201,ROWS($A$7:$A13)),Engine!$C$2:$C$201,0))="","",INDEX('Quote log'!$H$3:$H$202,MATCH(SMALL(Engine!$C$2:$C$201,ROWS($A$7:$A13)),Engine!$C$2:$C$201,0))),"")</f>
        <v/>
      </c>
      <c r="F13" s="16" t="str">
        <f t="shared" ca="1" si="0"/>
        <v/>
      </c>
    </row>
    <row r="14" spans="1:6" ht="17.25" x14ac:dyDescent="0.4">
      <c r="A14" s="16" t="str">
        <f>IFERROR(IF(INDEX('Quote log'!$A$3:$A$202,MATCH(SMALL(Engine!$C$2:$C$201,ROWS($A$7:$A14)),Engine!$C$2:$C$201,0))="","",INDEX('Quote log'!$A$3:$A$202,MATCH(SMALL(Engine!$C$2:$C$201,ROWS($A$7:$A14)),Engine!$C$2:$C$201,0))),"")</f>
        <v/>
      </c>
      <c r="B14" s="16" t="str">
        <f>IFERROR(IF(INDEX('Quote log'!$C$3:$C$202,MATCH(SMALL(Engine!$C$2:$C$201,ROWS($A$7:$A14)),Engine!$C$2:$C$201,0))="","",INDEX('Quote log'!$C$3:$C$202,MATCH(SMALL(Engine!$C$2:$C$201,ROWS($A$7:$A14)),Engine!$C$2:$C$201,0))),"")</f>
        <v/>
      </c>
      <c r="C14" s="45" t="str">
        <f>IFERROR(IF(INDEX('Quote log'!$D$3:$D$202,MATCH(SMALL(Engine!$C$2:$C$201,ROWS($A$7:$A14)),Engine!$C$2:$C$201,0))="","",INDEX('Quote log'!$D$3:$D$202,MATCH(SMALL(Engine!$C$2:$C$201,ROWS($A$7:$A14)),Engine!$C$2:$C$201,0))),"")</f>
        <v/>
      </c>
      <c r="D14" s="46" t="str">
        <f>IFERROR(IF(INDEX('Quote log'!$G$3:$G$202,MATCH(SMALL(Engine!$C$2:$C$201,ROWS($A$7:$A14)),Engine!$C$2:$C$201,0))="","",INDEX('Quote log'!$G$3:$G$202,MATCH(SMALL(Engine!$C$2:$C$201,ROWS($A$7:$A14)),Engine!$C$2:$C$201,0))),"")</f>
        <v/>
      </c>
      <c r="E14" s="16" t="str">
        <f>IFERROR(IF(INDEX('Quote log'!$H$3:$H$202,MATCH(SMALL(Engine!$C$2:$C$201,ROWS($A$7:$A14)),Engine!$C$2:$C$201,0))="","",INDEX('Quote log'!$H$3:$H$202,MATCH(SMALL(Engine!$C$2:$C$201,ROWS($A$7:$A14)),Engine!$C$2:$C$201,0))),"")</f>
        <v/>
      </c>
      <c r="F14" s="16" t="str">
        <f t="shared" ca="1" si="0"/>
        <v/>
      </c>
    </row>
    <row r="15" spans="1:6" ht="17.25" x14ac:dyDescent="0.4">
      <c r="A15" s="16" t="str">
        <f>IFERROR(IF(INDEX('Quote log'!$A$3:$A$202,MATCH(SMALL(Engine!$C$2:$C$201,ROWS($A$7:$A15)),Engine!$C$2:$C$201,0))="","",INDEX('Quote log'!$A$3:$A$202,MATCH(SMALL(Engine!$C$2:$C$201,ROWS($A$7:$A15)),Engine!$C$2:$C$201,0))),"")</f>
        <v/>
      </c>
      <c r="B15" s="16" t="str">
        <f>IFERROR(IF(INDEX('Quote log'!$C$3:$C$202,MATCH(SMALL(Engine!$C$2:$C$201,ROWS($A$7:$A15)),Engine!$C$2:$C$201,0))="","",INDEX('Quote log'!$C$3:$C$202,MATCH(SMALL(Engine!$C$2:$C$201,ROWS($A$7:$A15)),Engine!$C$2:$C$201,0))),"")</f>
        <v/>
      </c>
      <c r="C15" s="45" t="str">
        <f>IFERROR(IF(INDEX('Quote log'!$D$3:$D$202,MATCH(SMALL(Engine!$C$2:$C$201,ROWS($A$7:$A15)),Engine!$C$2:$C$201,0))="","",INDEX('Quote log'!$D$3:$D$202,MATCH(SMALL(Engine!$C$2:$C$201,ROWS($A$7:$A15)),Engine!$C$2:$C$201,0))),"")</f>
        <v/>
      </c>
      <c r="D15" s="46" t="str">
        <f>IFERROR(IF(INDEX('Quote log'!$G$3:$G$202,MATCH(SMALL(Engine!$C$2:$C$201,ROWS($A$7:$A15)),Engine!$C$2:$C$201,0))="","",INDEX('Quote log'!$G$3:$G$202,MATCH(SMALL(Engine!$C$2:$C$201,ROWS($A$7:$A15)),Engine!$C$2:$C$201,0))),"")</f>
        <v/>
      </c>
      <c r="E15" s="16" t="str">
        <f>IFERROR(IF(INDEX('Quote log'!$H$3:$H$202,MATCH(SMALL(Engine!$C$2:$C$201,ROWS($A$7:$A15)),Engine!$C$2:$C$201,0))="","",INDEX('Quote log'!$H$3:$H$202,MATCH(SMALL(Engine!$C$2:$C$201,ROWS($A$7:$A15)),Engine!$C$2:$C$201,0))),"")</f>
        <v/>
      </c>
      <c r="F15" s="16" t="str">
        <f t="shared" ca="1" si="0"/>
        <v/>
      </c>
    </row>
    <row r="16" spans="1:6" ht="17.25" x14ac:dyDescent="0.4">
      <c r="A16" s="16" t="str">
        <f>IFERROR(IF(INDEX('Quote log'!$A$3:$A$202,MATCH(SMALL(Engine!$C$2:$C$201,ROWS($A$7:$A16)),Engine!$C$2:$C$201,0))="","",INDEX('Quote log'!$A$3:$A$202,MATCH(SMALL(Engine!$C$2:$C$201,ROWS($A$7:$A16)),Engine!$C$2:$C$201,0))),"")</f>
        <v/>
      </c>
      <c r="B16" s="16" t="str">
        <f>IFERROR(IF(INDEX('Quote log'!$C$3:$C$202,MATCH(SMALL(Engine!$C$2:$C$201,ROWS($A$7:$A16)),Engine!$C$2:$C$201,0))="","",INDEX('Quote log'!$C$3:$C$202,MATCH(SMALL(Engine!$C$2:$C$201,ROWS($A$7:$A16)),Engine!$C$2:$C$201,0))),"")</f>
        <v/>
      </c>
      <c r="C16" s="45" t="str">
        <f>IFERROR(IF(INDEX('Quote log'!$D$3:$D$202,MATCH(SMALL(Engine!$C$2:$C$201,ROWS($A$7:$A16)),Engine!$C$2:$C$201,0))="","",INDEX('Quote log'!$D$3:$D$202,MATCH(SMALL(Engine!$C$2:$C$201,ROWS($A$7:$A16)),Engine!$C$2:$C$201,0))),"")</f>
        <v/>
      </c>
      <c r="D16" s="46" t="str">
        <f>IFERROR(IF(INDEX('Quote log'!$G$3:$G$202,MATCH(SMALL(Engine!$C$2:$C$201,ROWS($A$7:$A16)),Engine!$C$2:$C$201,0))="","",INDEX('Quote log'!$G$3:$G$202,MATCH(SMALL(Engine!$C$2:$C$201,ROWS($A$7:$A16)),Engine!$C$2:$C$201,0))),"")</f>
        <v/>
      </c>
      <c r="E16" s="16" t="str">
        <f>IFERROR(IF(INDEX('Quote log'!$H$3:$H$202,MATCH(SMALL(Engine!$C$2:$C$201,ROWS($A$7:$A16)),Engine!$C$2:$C$201,0))="","",INDEX('Quote log'!$H$3:$H$202,MATCH(SMALL(Engine!$C$2:$C$201,ROWS($A$7:$A16)),Engine!$C$2:$C$201,0))),"")</f>
        <v/>
      </c>
      <c r="F16" s="16" t="str">
        <f t="shared" ca="1" si="0"/>
        <v/>
      </c>
    </row>
    <row r="17" spans="1:6" ht="17.25" x14ac:dyDescent="0.4">
      <c r="A17" s="16" t="str">
        <f>IFERROR(IF(INDEX('Quote log'!$A$3:$A$202,MATCH(SMALL(Engine!$C$2:$C$201,ROWS($A$7:$A17)),Engine!$C$2:$C$201,0))="","",INDEX('Quote log'!$A$3:$A$202,MATCH(SMALL(Engine!$C$2:$C$201,ROWS($A$7:$A17)),Engine!$C$2:$C$201,0))),"")</f>
        <v/>
      </c>
      <c r="B17" s="16" t="str">
        <f>IFERROR(IF(INDEX('Quote log'!$C$3:$C$202,MATCH(SMALL(Engine!$C$2:$C$201,ROWS($A$7:$A17)),Engine!$C$2:$C$201,0))="","",INDEX('Quote log'!$C$3:$C$202,MATCH(SMALL(Engine!$C$2:$C$201,ROWS($A$7:$A17)),Engine!$C$2:$C$201,0))),"")</f>
        <v/>
      </c>
      <c r="C17" s="45" t="str">
        <f>IFERROR(IF(INDEX('Quote log'!$D$3:$D$202,MATCH(SMALL(Engine!$C$2:$C$201,ROWS($A$7:$A17)),Engine!$C$2:$C$201,0))="","",INDEX('Quote log'!$D$3:$D$202,MATCH(SMALL(Engine!$C$2:$C$201,ROWS($A$7:$A17)),Engine!$C$2:$C$201,0))),"")</f>
        <v/>
      </c>
      <c r="D17" s="46" t="str">
        <f>IFERROR(IF(INDEX('Quote log'!$G$3:$G$202,MATCH(SMALL(Engine!$C$2:$C$201,ROWS($A$7:$A17)),Engine!$C$2:$C$201,0))="","",INDEX('Quote log'!$G$3:$G$202,MATCH(SMALL(Engine!$C$2:$C$201,ROWS($A$7:$A17)),Engine!$C$2:$C$201,0))),"")</f>
        <v/>
      </c>
      <c r="E17" s="16" t="str">
        <f>IFERROR(IF(INDEX('Quote log'!$H$3:$H$202,MATCH(SMALL(Engine!$C$2:$C$201,ROWS($A$7:$A17)),Engine!$C$2:$C$201,0))="","",INDEX('Quote log'!$H$3:$H$202,MATCH(SMALL(Engine!$C$2:$C$201,ROWS($A$7:$A17)),Engine!$C$2:$C$201,0))),"")</f>
        <v/>
      </c>
      <c r="F17" s="16" t="str">
        <f t="shared" ca="1" si="0"/>
        <v/>
      </c>
    </row>
    <row r="18" spans="1:6" ht="17.25" x14ac:dyDescent="0.4">
      <c r="A18" s="16" t="str">
        <f>IFERROR(IF(INDEX('Quote log'!$A$3:$A$202,MATCH(SMALL(Engine!$C$2:$C$201,ROWS($A$7:$A18)),Engine!$C$2:$C$201,0))="","",INDEX('Quote log'!$A$3:$A$202,MATCH(SMALL(Engine!$C$2:$C$201,ROWS($A$7:$A18)),Engine!$C$2:$C$201,0))),"")</f>
        <v/>
      </c>
      <c r="B18" s="16" t="str">
        <f>IFERROR(IF(INDEX('Quote log'!$C$3:$C$202,MATCH(SMALL(Engine!$C$2:$C$201,ROWS($A$7:$A18)),Engine!$C$2:$C$201,0))="","",INDEX('Quote log'!$C$3:$C$202,MATCH(SMALL(Engine!$C$2:$C$201,ROWS($A$7:$A18)),Engine!$C$2:$C$201,0))),"")</f>
        <v/>
      </c>
      <c r="C18" s="45" t="str">
        <f>IFERROR(IF(INDEX('Quote log'!$D$3:$D$202,MATCH(SMALL(Engine!$C$2:$C$201,ROWS($A$7:$A18)),Engine!$C$2:$C$201,0))="","",INDEX('Quote log'!$D$3:$D$202,MATCH(SMALL(Engine!$C$2:$C$201,ROWS($A$7:$A18)),Engine!$C$2:$C$201,0))),"")</f>
        <v/>
      </c>
      <c r="D18" s="46" t="str">
        <f>IFERROR(IF(INDEX('Quote log'!$G$3:$G$202,MATCH(SMALL(Engine!$C$2:$C$201,ROWS($A$7:$A18)),Engine!$C$2:$C$201,0))="","",INDEX('Quote log'!$G$3:$G$202,MATCH(SMALL(Engine!$C$2:$C$201,ROWS($A$7:$A18)),Engine!$C$2:$C$201,0))),"")</f>
        <v/>
      </c>
      <c r="E18" s="16" t="str">
        <f>IFERROR(IF(INDEX('Quote log'!$H$3:$H$202,MATCH(SMALL(Engine!$C$2:$C$201,ROWS($A$7:$A18)),Engine!$C$2:$C$201,0))="","",INDEX('Quote log'!$H$3:$H$202,MATCH(SMALL(Engine!$C$2:$C$201,ROWS($A$7:$A18)),Engine!$C$2:$C$201,0))),"")</f>
        <v/>
      </c>
      <c r="F18" s="16" t="str">
        <f t="shared" ca="1" si="0"/>
        <v/>
      </c>
    </row>
    <row r="19" spans="1:6" ht="17.25" x14ac:dyDescent="0.4">
      <c r="A19" s="16" t="str">
        <f>IFERROR(IF(INDEX('Quote log'!$A$3:$A$202,MATCH(SMALL(Engine!$C$2:$C$201,ROWS($A$7:$A19)),Engine!$C$2:$C$201,0))="","",INDEX('Quote log'!$A$3:$A$202,MATCH(SMALL(Engine!$C$2:$C$201,ROWS($A$7:$A19)),Engine!$C$2:$C$201,0))),"")</f>
        <v/>
      </c>
      <c r="B19" s="16" t="str">
        <f>IFERROR(IF(INDEX('Quote log'!$C$3:$C$202,MATCH(SMALL(Engine!$C$2:$C$201,ROWS($A$7:$A19)),Engine!$C$2:$C$201,0))="","",INDEX('Quote log'!$C$3:$C$202,MATCH(SMALL(Engine!$C$2:$C$201,ROWS($A$7:$A19)),Engine!$C$2:$C$201,0))),"")</f>
        <v/>
      </c>
      <c r="C19" s="45" t="str">
        <f>IFERROR(IF(INDEX('Quote log'!$D$3:$D$202,MATCH(SMALL(Engine!$C$2:$C$201,ROWS($A$7:$A19)),Engine!$C$2:$C$201,0))="","",INDEX('Quote log'!$D$3:$D$202,MATCH(SMALL(Engine!$C$2:$C$201,ROWS($A$7:$A19)),Engine!$C$2:$C$201,0))),"")</f>
        <v/>
      </c>
      <c r="D19" s="46" t="str">
        <f>IFERROR(IF(INDEX('Quote log'!$G$3:$G$202,MATCH(SMALL(Engine!$C$2:$C$201,ROWS($A$7:$A19)),Engine!$C$2:$C$201,0))="","",INDEX('Quote log'!$G$3:$G$202,MATCH(SMALL(Engine!$C$2:$C$201,ROWS($A$7:$A19)),Engine!$C$2:$C$201,0))),"")</f>
        <v/>
      </c>
      <c r="E19" s="16" t="str">
        <f>IFERROR(IF(INDEX('Quote log'!$H$3:$H$202,MATCH(SMALL(Engine!$C$2:$C$201,ROWS($A$7:$A19)),Engine!$C$2:$C$201,0))="","",INDEX('Quote log'!$H$3:$H$202,MATCH(SMALL(Engine!$C$2:$C$201,ROWS($A$7:$A19)),Engine!$C$2:$C$201,0))),"")</f>
        <v/>
      </c>
      <c r="F19" s="16" t="str">
        <f t="shared" ca="1" si="0"/>
        <v/>
      </c>
    </row>
    <row r="20" spans="1:6" ht="17.25" x14ac:dyDescent="0.4">
      <c r="A20" s="16" t="str">
        <f>IFERROR(IF(INDEX('Quote log'!$A$3:$A$202,MATCH(SMALL(Engine!$C$2:$C$201,ROWS($A$7:$A20)),Engine!$C$2:$C$201,0))="","",INDEX('Quote log'!$A$3:$A$202,MATCH(SMALL(Engine!$C$2:$C$201,ROWS($A$7:$A20)),Engine!$C$2:$C$201,0))),"")</f>
        <v/>
      </c>
      <c r="B20" s="16" t="str">
        <f>IFERROR(IF(INDEX('Quote log'!$C$3:$C$202,MATCH(SMALL(Engine!$C$2:$C$201,ROWS($A$7:$A20)),Engine!$C$2:$C$201,0))="","",INDEX('Quote log'!$C$3:$C$202,MATCH(SMALL(Engine!$C$2:$C$201,ROWS($A$7:$A20)),Engine!$C$2:$C$201,0))),"")</f>
        <v/>
      </c>
      <c r="C20" s="45" t="str">
        <f>IFERROR(IF(INDEX('Quote log'!$D$3:$D$202,MATCH(SMALL(Engine!$C$2:$C$201,ROWS($A$7:$A20)),Engine!$C$2:$C$201,0))="","",INDEX('Quote log'!$D$3:$D$202,MATCH(SMALL(Engine!$C$2:$C$201,ROWS($A$7:$A20)),Engine!$C$2:$C$201,0))),"")</f>
        <v/>
      </c>
      <c r="D20" s="46" t="str">
        <f>IFERROR(IF(INDEX('Quote log'!$G$3:$G$202,MATCH(SMALL(Engine!$C$2:$C$201,ROWS($A$7:$A20)),Engine!$C$2:$C$201,0))="","",INDEX('Quote log'!$G$3:$G$202,MATCH(SMALL(Engine!$C$2:$C$201,ROWS($A$7:$A20)),Engine!$C$2:$C$201,0))),"")</f>
        <v/>
      </c>
      <c r="E20" s="16" t="str">
        <f>IFERROR(IF(INDEX('Quote log'!$H$3:$H$202,MATCH(SMALL(Engine!$C$2:$C$201,ROWS($A$7:$A20)),Engine!$C$2:$C$201,0))="","",INDEX('Quote log'!$H$3:$H$202,MATCH(SMALL(Engine!$C$2:$C$201,ROWS($A$7:$A20)),Engine!$C$2:$C$201,0))),"")</f>
        <v/>
      </c>
      <c r="F20" s="16" t="str">
        <f t="shared" ca="1" si="0"/>
        <v/>
      </c>
    </row>
    <row r="21" spans="1:6" ht="17.25" x14ac:dyDescent="0.4">
      <c r="A21" s="16" t="str">
        <f>IFERROR(IF(INDEX('Quote log'!$A$3:$A$202,MATCH(SMALL(Engine!$C$2:$C$201,ROWS($A$7:$A21)),Engine!$C$2:$C$201,0))="","",INDEX('Quote log'!$A$3:$A$202,MATCH(SMALL(Engine!$C$2:$C$201,ROWS($A$7:$A21)),Engine!$C$2:$C$201,0))),"")</f>
        <v/>
      </c>
      <c r="B21" s="16" t="str">
        <f>IFERROR(IF(INDEX('Quote log'!$C$3:$C$202,MATCH(SMALL(Engine!$C$2:$C$201,ROWS($A$7:$A21)),Engine!$C$2:$C$201,0))="","",INDEX('Quote log'!$C$3:$C$202,MATCH(SMALL(Engine!$C$2:$C$201,ROWS($A$7:$A21)),Engine!$C$2:$C$201,0))),"")</f>
        <v/>
      </c>
      <c r="C21" s="45" t="str">
        <f>IFERROR(IF(INDEX('Quote log'!$D$3:$D$202,MATCH(SMALL(Engine!$C$2:$C$201,ROWS($A$7:$A21)),Engine!$C$2:$C$201,0))="","",INDEX('Quote log'!$D$3:$D$202,MATCH(SMALL(Engine!$C$2:$C$201,ROWS($A$7:$A21)),Engine!$C$2:$C$201,0))),"")</f>
        <v/>
      </c>
      <c r="D21" s="46" t="str">
        <f>IFERROR(IF(INDEX('Quote log'!$G$3:$G$202,MATCH(SMALL(Engine!$C$2:$C$201,ROWS($A$7:$A21)),Engine!$C$2:$C$201,0))="","",INDEX('Quote log'!$G$3:$G$202,MATCH(SMALL(Engine!$C$2:$C$201,ROWS($A$7:$A21)),Engine!$C$2:$C$201,0))),"")</f>
        <v/>
      </c>
      <c r="E21" s="16" t="str">
        <f>IFERROR(IF(INDEX('Quote log'!$H$3:$H$202,MATCH(SMALL(Engine!$C$2:$C$201,ROWS($A$7:$A21)),Engine!$C$2:$C$201,0))="","",INDEX('Quote log'!$H$3:$H$202,MATCH(SMALL(Engine!$C$2:$C$201,ROWS($A$7:$A21)),Engine!$C$2:$C$201,0))),"")</f>
        <v/>
      </c>
      <c r="F21" s="16" t="str">
        <f t="shared" ca="1" si="0"/>
        <v/>
      </c>
    </row>
    <row r="22" spans="1:6" ht="17.25" x14ac:dyDescent="0.4">
      <c r="A22" s="16" t="str">
        <f>IFERROR(IF(INDEX('Quote log'!$A$3:$A$202,MATCH(SMALL(Engine!$C$2:$C$201,ROWS($A$7:$A22)),Engine!$C$2:$C$201,0))="","",INDEX('Quote log'!$A$3:$A$202,MATCH(SMALL(Engine!$C$2:$C$201,ROWS($A$7:$A22)),Engine!$C$2:$C$201,0))),"")</f>
        <v/>
      </c>
      <c r="B22" s="16" t="str">
        <f>IFERROR(IF(INDEX('Quote log'!$C$3:$C$202,MATCH(SMALL(Engine!$C$2:$C$201,ROWS($A$7:$A22)),Engine!$C$2:$C$201,0))="","",INDEX('Quote log'!$C$3:$C$202,MATCH(SMALL(Engine!$C$2:$C$201,ROWS($A$7:$A22)),Engine!$C$2:$C$201,0))),"")</f>
        <v/>
      </c>
      <c r="C22" s="45" t="str">
        <f>IFERROR(IF(INDEX('Quote log'!$D$3:$D$202,MATCH(SMALL(Engine!$C$2:$C$201,ROWS($A$7:$A22)),Engine!$C$2:$C$201,0))="","",INDEX('Quote log'!$D$3:$D$202,MATCH(SMALL(Engine!$C$2:$C$201,ROWS($A$7:$A22)),Engine!$C$2:$C$201,0))),"")</f>
        <v/>
      </c>
      <c r="D22" s="46" t="str">
        <f>IFERROR(IF(INDEX('Quote log'!$G$3:$G$202,MATCH(SMALL(Engine!$C$2:$C$201,ROWS($A$7:$A22)),Engine!$C$2:$C$201,0))="","",INDEX('Quote log'!$G$3:$G$202,MATCH(SMALL(Engine!$C$2:$C$201,ROWS($A$7:$A22)),Engine!$C$2:$C$201,0))),"")</f>
        <v/>
      </c>
      <c r="E22" s="16" t="str">
        <f>IFERROR(IF(INDEX('Quote log'!$H$3:$H$202,MATCH(SMALL(Engine!$C$2:$C$201,ROWS($A$7:$A22)),Engine!$C$2:$C$201,0))="","",INDEX('Quote log'!$H$3:$H$202,MATCH(SMALL(Engine!$C$2:$C$201,ROWS($A$7:$A22)),Engine!$C$2:$C$201,0))),"")</f>
        <v/>
      </c>
      <c r="F22" s="16" t="str">
        <f t="shared" ca="1" si="0"/>
        <v/>
      </c>
    </row>
    <row r="23" spans="1:6" ht="17.25" x14ac:dyDescent="0.4">
      <c r="A23" s="16" t="str">
        <f>IFERROR(IF(INDEX('Quote log'!$A$3:$A$202,MATCH(SMALL(Engine!$C$2:$C$201,ROWS($A$7:$A23)),Engine!$C$2:$C$201,0))="","",INDEX('Quote log'!$A$3:$A$202,MATCH(SMALL(Engine!$C$2:$C$201,ROWS($A$7:$A23)),Engine!$C$2:$C$201,0))),"")</f>
        <v/>
      </c>
      <c r="B23" s="16" t="str">
        <f>IFERROR(IF(INDEX('Quote log'!$C$3:$C$202,MATCH(SMALL(Engine!$C$2:$C$201,ROWS($A$7:$A23)),Engine!$C$2:$C$201,0))="","",INDEX('Quote log'!$C$3:$C$202,MATCH(SMALL(Engine!$C$2:$C$201,ROWS($A$7:$A23)),Engine!$C$2:$C$201,0))),"")</f>
        <v/>
      </c>
      <c r="C23" s="45" t="str">
        <f>IFERROR(IF(INDEX('Quote log'!$D$3:$D$202,MATCH(SMALL(Engine!$C$2:$C$201,ROWS($A$7:$A23)),Engine!$C$2:$C$201,0))="","",INDEX('Quote log'!$D$3:$D$202,MATCH(SMALL(Engine!$C$2:$C$201,ROWS($A$7:$A23)),Engine!$C$2:$C$201,0))),"")</f>
        <v/>
      </c>
      <c r="D23" s="46" t="str">
        <f>IFERROR(IF(INDEX('Quote log'!$G$3:$G$202,MATCH(SMALL(Engine!$C$2:$C$201,ROWS($A$7:$A23)),Engine!$C$2:$C$201,0))="","",INDEX('Quote log'!$G$3:$G$202,MATCH(SMALL(Engine!$C$2:$C$201,ROWS($A$7:$A23)),Engine!$C$2:$C$201,0))),"")</f>
        <v/>
      </c>
      <c r="E23" s="16" t="str">
        <f>IFERROR(IF(INDEX('Quote log'!$H$3:$H$202,MATCH(SMALL(Engine!$C$2:$C$201,ROWS($A$7:$A23)),Engine!$C$2:$C$201,0))="","",INDEX('Quote log'!$H$3:$H$202,MATCH(SMALL(Engine!$C$2:$C$201,ROWS($A$7:$A23)),Engine!$C$2:$C$201,0))),"")</f>
        <v/>
      </c>
      <c r="F23" s="16" t="str">
        <f t="shared" ca="1" si="0"/>
        <v/>
      </c>
    </row>
    <row r="24" spans="1:6" ht="17.25" x14ac:dyDescent="0.4">
      <c r="A24" s="16" t="str">
        <f>IFERROR(IF(INDEX('Quote log'!$A$3:$A$202,MATCH(SMALL(Engine!$C$2:$C$201,ROWS($A$7:$A24)),Engine!$C$2:$C$201,0))="","",INDEX('Quote log'!$A$3:$A$202,MATCH(SMALL(Engine!$C$2:$C$201,ROWS($A$7:$A24)),Engine!$C$2:$C$201,0))),"")</f>
        <v/>
      </c>
      <c r="B24" s="16" t="str">
        <f>IFERROR(IF(INDEX('Quote log'!$C$3:$C$202,MATCH(SMALL(Engine!$C$2:$C$201,ROWS($A$7:$A24)),Engine!$C$2:$C$201,0))="","",INDEX('Quote log'!$C$3:$C$202,MATCH(SMALL(Engine!$C$2:$C$201,ROWS($A$7:$A24)),Engine!$C$2:$C$201,0))),"")</f>
        <v/>
      </c>
      <c r="C24" s="45" t="str">
        <f>IFERROR(IF(INDEX('Quote log'!$D$3:$D$202,MATCH(SMALL(Engine!$C$2:$C$201,ROWS($A$7:$A24)),Engine!$C$2:$C$201,0))="","",INDEX('Quote log'!$D$3:$D$202,MATCH(SMALL(Engine!$C$2:$C$201,ROWS($A$7:$A24)),Engine!$C$2:$C$201,0))),"")</f>
        <v/>
      </c>
      <c r="D24" s="46" t="str">
        <f>IFERROR(IF(INDEX('Quote log'!$G$3:$G$202,MATCH(SMALL(Engine!$C$2:$C$201,ROWS($A$7:$A24)),Engine!$C$2:$C$201,0))="","",INDEX('Quote log'!$G$3:$G$202,MATCH(SMALL(Engine!$C$2:$C$201,ROWS($A$7:$A24)),Engine!$C$2:$C$201,0))),"")</f>
        <v/>
      </c>
      <c r="E24" s="16" t="str">
        <f>IFERROR(IF(INDEX('Quote log'!$H$3:$H$202,MATCH(SMALL(Engine!$C$2:$C$201,ROWS($A$7:$A24)),Engine!$C$2:$C$201,0))="","",INDEX('Quote log'!$H$3:$H$202,MATCH(SMALL(Engine!$C$2:$C$201,ROWS($A$7:$A24)),Engine!$C$2:$C$201,0))),"")</f>
        <v/>
      </c>
      <c r="F24" s="16" t="str">
        <f t="shared" ca="1" si="0"/>
        <v/>
      </c>
    </row>
    <row r="25" spans="1:6" ht="17.25" x14ac:dyDescent="0.4">
      <c r="A25" s="16" t="str">
        <f>IFERROR(IF(INDEX('Quote log'!$A$3:$A$202,MATCH(SMALL(Engine!$C$2:$C$201,ROWS($A$7:$A25)),Engine!$C$2:$C$201,0))="","",INDEX('Quote log'!$A$3:$A$202,MATCH(SMALL(Engine!$C$2:$C$201,ROWS($A$7:$A25)),Engine!$C$2:$C$201,0))),"")</f>
        <v/>
      </c>
      <c r="B25" s="16" t="str">
        <f>IFERROR(IF(INDEX('Quote log'!$C$3:$C$202,MATCH(SMALL(Engine!$C$2:$C$201,ROWS($A$7:$A25)),Engine!$C$2:$C$201,0))="","",INDEX('Quote log'!$C$3:$C$202,MATCH(SMALL(Engine!$C$2:$C$201,ROWS($A$7:$A25)),Engine!$C$2:$C$201,0))),"")</f>
        <v/>
      </c>
      <c r="C25" s="45" t="str">
        <f>IFERROR(IF(INDEX('Quote log'!$D$3:$D$202,MATCH(SMALL(Engine!$C$2:$C$201,ROWS($A$7:$A25)),Engine!$C$2:$C$201,0))="","",INDEX('Quote log'!$D$3:$D$202,MATCH(SMALL(Engine!$C$2:$C$201,ROWS($A$7:$A25)),Engine!$C$2:$C$201,0))),"")</f>
        <v/>
      </c>
      <c r="D25" s="46" t="str">
        <f>IFERROR(IF(INDEX('Quote log'!$G$3:$G$202,MATCH(SMALL(Engine!$C$2:$C$201,ROWS($A$7:$A25)),Engine!$C$2:$C$201,0))="","",INDEX('Quote log'!$G$3:$G$202,MATCH(SMALL(Engine!$C$2:$C$201,ROWS($A$7:$A25)),Engine!$C$2:$C$201,0))),"")</f>
        <v/>
      </c>
      <c r="E25" s="16" t="str">
        <f>IFERROR(IF(INDEX('Quote log'!$H$3:$H$202,MATCH(SMALL(Engine!$C$2:$C$201,ROWS($A$7:$A25)),Engine!$C$2:$C$201,0))="","",INDEX('Quote log'!$H$3:$H$202,MATCH(SMALL(Engine!$C$2:$C$201,ROWS($A$7:$A25)),Engine!$C$2:$C$201,0))),"")</f>
        <v/>
      </c>
      <c r="F25" s="16" t="str">
        <f t="shared" ca="1" si="0"/>
        <v/>
      </c>
    </row>
    <row r="26" spans="1:6" ht="17.25" x14ac:dyDescent="0.4">
      <c r="A26" s="16" t="str">
        <f>IFERROR(IF(INDEX('Quote log'!$A$3:$A$202,MATCH(SMALL(Engine!$C$2:$C$201,ROWS($A$7:$A26)),Engine!$C$2:$C$201,0))="","",INDEX('Quote log'!$A$3:$A$202,MATCH(SMALL(Engine!$C$2:$C$201,ROWS($A$7:$A26)),Engine!$C$2:$C$201,0))),"")</f>
        <v/>
      </c>
      <c r="B26" s="16" t="str">
        <f>IFERROR(IF(INDEX('Quote log'!$C$3:$C$202,MATCH(SMALL(Engine!$C$2:$C$201,ROWS($A$7:$A26)),Engine!$C$2:$C$201,0))="","",INDEX('Quote log'!$C$3:$C$202,MATCH(SMALL(Engine!$C$2:$C$201,ROWS($A$7:$A26)),Engine!$C$2:$C$201,0))),"")</f>
        <v/>
      </c>
      <c r="C26" s="45" t="str">
        <f>IFERROR(IF(INDEX('Quote log'!$D$3:$D$202,MATCH(SMALL(Engine!$C$2:$C$201,ROWS($A$7:$A26)),Engine!$C$2:$C$201,0))="","",INDEX('Quote log'!$D$3:$D$202,MATCH(SMALL(Engine!$C$2:$C$201,ROWS($A$7:$A26)),Engine!$C$2:$C$201,0))),"")</f>
        <v/>
      </c>
      <c r="D26" s="46" t="str">
        <f>IFERROR(IF(INDEX('Quote log'!$G$3:$G$202,MATCH(SMALL(Engine!$C$2:$C$201,ROWS($A$7:$A26)),Engine!$C$2:$C$201,0))="","",INDEX('Quote log'!$G$3:$G$202,MATCH(SMALL(Engine!$C$2:$C$201,ROWS($A$7:$A26)),Engine!$C$2:$C$201,0))),"")</f>
        <v/>
      </c>
      <c r="E26" s="16" t="str">
        <f>IFERROR(IF(INDEX('Quote log'!$H$3:$H$202,MATCH(SMALL(Engine!$C$2:$C$201,ROWS($A$7:$A26)),Engine!$C$2:$C$201,0))="","",INDEX('Quote log'!$H$3:$H$202,MATCH(SMALL(Engine!$C$2:$C$201,ROWS($A$7:$A26)),Engine!$C$2:$C$201,0))),"")</f>
        <v/>
      </c>
      <c r="F26" s="16" t="str">
        <f t="shared" ca="1" si="0"/>
        <v/>
      </c>
    </row>
    <row r="27" spans="1:6" ht="17.25" x14ac:dyDescent="0.4">
      <c r="A27" s="16" t="str">
        <f>IFERROR(IF(INDEX('Quote log'!$A$3:$A$202,MATCH(SMALL(Engine!$C$2:$C$201,ROWS($A$7:$A27)),Engine!$C$2:$C$201,0))="","",INDEX('Quote log'!$A$3:$A$202,MATCH(SMALL(Engine!$C$2:$C$201,ROWS($A$7:$A27)),Engine!$C$2:$C$201,0))),"")</f>
        <v/>
      </c>
      <c r="B27" s="16" t="str">
        <f>IFERROR(IF(INDEX('Quote log'!$C$3:$C$202,MATCH(SMALL(Engine!$C$2:$C$201,ROWS($A$7:$A27)),Engine!$C$2:$C$201,0))="","",INDEX('Quote log'!$C$3:$C$202,MATCH(SMALL(Engine!$C$2:$C$201,ROWS($A$7:$A27)),Engine!$C$2:$C$201,0))),"")</f>
        <v/>
      </c>
      <c r="C27" s="45" t="str">
        <f>IFERROR(IF(INDEX('Quote log'!$D$3:$D$202,MATCH(SMALL(Engine!$C$2:$C$201,ROWS($A$7:$A27)),Engine!$C$2:$C$201,0))="","",INDEX('Quote log'!$D$3:$D$202,MATCH(SMALL(Engine!$C$2:$C$201,ROWS($A$7:$A27)),Engine!$C$2:$C$201,0))),"")</f>
        <v/>
      </c>
      <c r="D27" s="46" t="str">
        <f>IFERROR(IF(INDEX('Quote log'!$G$3:$G$202,MATCH(SMALL(Engine!$C$2:$C$201,ROWS($A$7:$A27)),Engine!$C$2:$C$201,0))="","",INDEX('Quote log'!$G$3:$G$202,MATCH(SMALL(Engine!$C$2:$C$201,ROWS($A$7:$A27)),Engine!$C$2:$C$201,0))),"")</f>
        <v/>
      </c>
      <c r="E27" s="16" t="str">
        <f>IFERROR(IF(INDEX('Quote log'!$H$3:$H$202,MATCH(SMALL(Engine!$C$2:$C$201,ROWS($A$7:$A27)),Engine!$C$2:$C$201,0))="","",INDEX('Quote log'!$H$3:$H$202,MATCH(SMALL(Engine!$C$2:$C$201,ROWS($A$7:$A27)),Engine!$C$2:$C$201,0))),"")</f>
        <v/>
      </c>
      <c r="F27" s="16" t="str">
        <f t="shared" ca="1" si="0"/>
        <v/>
      </c>
    </row>
    <row r="28" spans="1:6" ht="17.25" x14ac:dyDescent="0.4">
      <c r="A28" s="16" t="str">
        <f>IFERROR(IF(INDEX('Quote log'!$A$3:$A$202,MATCH(SMALL(Engine!$C$2:$C$201,ROWS($A$7:$A28)),Engine!$C$2:$C$201,0))="","",INDEX('Quote log'!$A$3:$A$202,MATCH(SMALL(Engine!$C$2:$C$201,ROWS($A$7:$A28)),Engine!$C$2:$C$201,0))),"")</f>
        <v/>
      </c>
      <c r="B28" s="16" t="str">
        <f>IFERROR(IF(INDEX('Quote log'!$C$3:$C$202,MATCH(SMALL(Engine!$C$2:$C$201,ROWS($A$7:$A28)),Engine!$C$2:$C$201,0))="","",INDEX('Quote log'!$C$3:$C$202,MATCH(SMALL(Engine!$C$2:$C$201,ROWS($A$7:$A28)),Engine!$C$2:$C$201,0))),"")</f>
        <v/>
      </c>
      <c r="C28" s="45" t="str">
        <f>IFERROR(IF(INDEX('Quote log'!$D$3:$D$202,MATCH(SMALL(Engine!$C$2:$C$201,ROWS($A$7:$A28)),Engine!$C$2:$C$201,0))="","",INDEX('Quote log'!$D$3:$D$202,MATCH(SMALL(Engine!$C$2:$C$201,ROWS($A$7:$A28)),Engine!$C$2:$C$201,0))),"")</f>
        <v/>
      </c>
      <c r="D28" s="46" t="str">
        <f>IFERROR(IF(INDEX('Quote log'!$G$3:$G$202,MATCH(SMALL(Engine!$C$2:$C$201,ROWS($A$7:$A28)),Engine!$C$2:$C$201,0))="","",INDEX('Quote log'!$G$3:$G$202,MATCH(SMALL(Engine!$C$2:$C$201,ROWS($A$7:$A28)),Engine!$C$2:$C$201,0))),"")</f>
        <v/>
      </c>
      <c r="E28" s="16" t="str">
        <f>IFERROR(IF(INDEX('Quote log'!$H$3:$H$202,MATCH(SMALL(Engine!$C$2:$C$201,ROWS($A$7:$A28)),Engine!$C$2:$C$201,0))="","",INDEX('Quote log'!$H$3:$H$202,MATCH(SMALL(Engine!$C$2:$C$201,ROWS($A$7:$A28)),Engine!$C$2:$C$201,0))),"")</f>
        <v/>
      </c>
      <c r="F28" s="16" t="str">
        <f t="shared" ca="1" si="0"/>
        <v/>
      </c>
    </row>
    <row r="29" spans="1:6" ht="17.25" x14ac:dyDescent="0.4">
      <c r="A29" s="16" t="str">
        <f>IFERROR(IF(INDEX('Quote log'!$A$3:$A$202,MATCH(SMALL(Engine!$C$2:$C$201,ROWS($A$7:$A29)),Engine!$C$2:$C$201,0))="","",INDEX('Quote log'!$A$3:$A$202,MATCH(SMALL(Engine!$C$2:$C$201,ROWS($A$7:$A29)),Engine!$C$2:$C$201,0))),"")</f>
        <v/>
      </c>
      <c r="B29" s="16" t="str">
        <f>IFERROR(IF(INDEX('Quote log'!$C$3:$C$202,MATCH(SMALL(Engine!$C$2:$C$201,ROWS($A$7:$A29)),Engine!$C$2:$C$201,0))="","",INDEX('Quote log'!$C$3:$C$202,MATCH(SMALL(Engine!$C$2:$C$201,ROWS($A$7:$A29)),Engine!$C$2:$C$201,0))),"")</f>
        <v/>
      </c>
      <c r="C29" s="45" t="str">
        <f>IFERROR(IF(INDEX('Quote log'!$D$3:$D$202,MATCH(SMALL(Engine!$C$2:$C$201,ROWS($A$7:$A29)),Engine!$C$2:$C$201,0))="","",INDEX('Quote log'!$D$3:$D$202,MATCH(SMALL(Engine!$C$2:$C$201,ROWS($A$7:$A29)),Engine!$C$2:$C$201,0))),"")</f>
        <v/>
      </c>
      <c r="D29" s="46" t="str">
        <f>IFERROR(IF(INDEX('Quote log'!$G$3:$G$202,MATCH(SMALL(Engine!$C$2:$C$201,ROWS($A$7:$A29)),Engine!$C$2:$C$201,0))="","",INDEX('Quote log'!$G$3:$G$202,MATCH(SMALL(Engine!$C$2:$C$201,ROWS($A$7:$A29)),Engine!$C$2:$C$201,0))),"")</f>
        <v/>
      </c>
      <c r="E29" s="16" t="str">
        <f>IFERROR(IF(INDEX('Quote log'!$H$3:$H$202,MATCH(SMALL(Engine!$C$2:$C$201,ROWS($A$7:$A29)),Engine!$C$2:$C$201,0))="","",INDEX('Quote log'!$H$3:$H$202,MATCH(SMALL(Engine!$C$2:$C$201,ROWS($A$7:$A29)),Engine!$C$2:$C$201,0))),"")</f>
        <v/>
      </c>
      <c r="F29" s="16" t="str">
        <f t="shared" ca="1" si="0"/>
        <v/>
      </c>
    </row>
    <row r="30" spans="1:6" ht="17.25" x14ac:dyDescent="0.4">
      <c r="A30" s="16" t="str">
        <f>IFERROR(IF(INDEX('Quote log'!$A$3:$A$202,MATCH(SMALL(Engine!$C$2:$C$201,ROWS($A$7:$A30)),Engine!$C$2:$C$201,0))="","",INDEX('Quote log'!$A$3:$A$202,MATCH(SMALL(Engine!$C$2:$C$201,ROWS($A$7:$A30)),Engine!$C$2:$C$201,0))),"")</f>
        <v/>
      </c>
      <c r="B30" s="16" t="str">
        <f>IFERROR(IF(INDEX('Quote log'!$C$3:$C$202,MATCH(SMALL(Engine!$C$2:$C$201,ROWS($A$7:$A30)),Engine!$C$2:$C$201,0))="","",INDEX('Quote log'!$C$3:$C$202,MATCH(SMALL(Engine!$C$2:$C$201,ROWS($A$7:$A30)),Engine!$C$2:$C$201,0))),"")</f>
        <v/>
      </c>
      <c r="C30" s="45" t="str">
        <f>IFERROR(IF(INDEX('Quote log'!$D$3:$D$202,MATCH(SMALL(Engine!$C$2:$C$201,ROWS($A$7:$A30)),Engine!$C$2:$C$201,0))="","",INDEX('Quote log'!$D$3:$D$202,MATCH(SMALL(Engine!$C$2:$C$201,ROWS($A$7:$A30)),Engine!$C$2:$C$201,0))),"")</f>
        <v/>
      </c>
      <c r="D30" s="46" t="str">
        <f>IFERROR(IF(INDEX('Quote log'!$G$3:$G$202,MATCH(SMALL(Engine!$C$2:$C$201,ROWS($A$7:$A30)),Engine!$C$2:$C$201,0))="","",INDEX('Quote log'!$G$3:$G$202,MATCH(SMALL(Engine!$C$2:$C$201,ROWS($A$7:$A30)),Engine!$C$2:$C$201,0))),"")</f>
        <v/>
      </c>
      <c r="E30" s="16" t="str">
        <f>IFERROR(IF(INDEX('Quote log'!$H$3:$H$202,MATCH(SMALL(Engine!$C$2:$C$201,ROWS($A$7:$A30)),Engine!$C$2:$C$201,0))="","",INDEX('Quote log'!$H$3:$H$202,MATCH(SMALL(Engine!$C$2:$C$201,ROWS($A$7:$A30)),Engine!$C$2:$C$201,0))),"")</f>
        <v/>
      </c>
      <c r="F30" s="16" t="str">
        <f t="shared" ca="1" si="0"/>
        <v/>
      </c>
    </row>
    <row r="31" spans="1:6" ht="17.25" x14ac:dyDescent="0.4">
      <c r="A31" s="16" t="str">
        <f>IFERROR(IF(INDEX('Quote log'!$A$3:$A$202,MATCH(SMALL(Engine!$C$2:$C$201,ROWS($A$7:$A31)),Engine!$C$2:$C$201,0))="","",INDEX('Quote log'!$A$3:$A$202,MATCH(SMALL(Engine!$C$2:$C$201,ROWS($A$7:$A31)),Engine!$C$2:$C$201,0))),"")</f>
        <v/>
      </c>
      <c r="B31" s="16" t="str">
        <f>IFERROR(IF(INDEX('Quote log'!$C$3:$C$202,MATCH(SMALL(Engine!$C$2:$C$201,ROWS($A$7:$A31)),Engine!$C$2:$C$201,0))="","",INDEX('Quote log'!$C$3:$C$202,MATCH(SMALL(Engine!$C$2:$C$201,ROWS($A$7:$A31)),Engine!$C$2:$C$201,0))),"")</f>
        <v/>
      </c>
      <c r="C31" s="45" t="str">
        <f>IFERROR(IF(INDEX('Quote log'!$D$3:$D$202,MATCH(SMALL(Engine!$C$2:$C$201,ROWS($A$7:$A31)),Engine!$C$2:$C$201,0))="","",INDEX('Quote log'!$D$3:$D$202,MATCH(SMALL(Engine!$C$2:$C$201,ROWS($A$7:$A31)),Engine!$C$2:$C$201,0))),"")</f>
        <v/>
      </c>
      <c r="D31" s="46" t="str">
        <f>IFERROR(IF(INDEX('Quote log'!$G$3:$G$202,MATCH(SMALL(Engine!$C$2:$C$201,ROWS($A$7:$A31)),Engine!$C$2:$C$201,0))="","",INDEX('Quote log'!$G$3:$G$202,MATCH(SMALL(Engine!$C$2:$C$201,ROWS($A$7:$A31)),Engine!$C$2:$C$201,0))),"")</f>
        <v/>
      </c>
      <c r="E31" s="16" t="str">
        <f>IFERROR(IF(INDEX('Quote log'!$H$3:$H$202,MATCH(SMALL(Engine!$C$2:$C$201,ROWS($A$7:$A31)),Engine!$C$2:$C$201,0))="","",INDEX('Quote log'!$H$3:$H$202,MATCH(SMALL(Engine!$C$2:$C$201,ROWS($A$7:$A31)),Engine!$C$2:$C$201,0))),"")</f>
        <v/>
      </c>
      <c r="F31" s="16" t="str">
        <f t="shared" ca="1" si="0"/>
        <v/>
      </c>
    </row>
    <row r="32" spans="1:6" ht="17.25" x14ac:dyDescent="0.4">
      <c r="A32" s="16" t="str">
        <f>IFERROR(IF(INDEX('Quote log'!$A$3:$A$202,MATCH(SMALL(Engine!$C$2:$C$201,ROWS($A$7:$A32)),Engine!$C$2:$C$201,0))="","",INDEX('Quote log'!$A$3:$A$202,MATCH(SMALL(Engine!$C$2:$C$201,ROWS($A$7:$A32)),Engine!$C$2:$C$201,0))),"")</f>
        <v/>
      </c>
      <c r="B32" s="16" t="str">
        <f>IFERROR(IF(INDEX('Quote log'!$C$3:$C$202,MATCH(SMALL(Engine!$C$2:$C$201,ROWS($A$7:$A32)),Engine!$C$2:$C$201,0))="","",INDEX('Quote log'!$C$3:$C$202,MATCH(SMALL(Engine!$C$2:$C$201,ROWS($A$7:$A32)),Engine!$C$2:$C$201,0))),"")</f>
        <v/>
      </c>
      <c r="C32" s="45" t="str">
        <f>IFERROR(IF(INDEX('Quote log'!$D$3:$D$202,MATCH(SMALL(Engine!$C$2:$C$201,ROWS($A$7:$A32)),Engine!$C$2:$C$201,0))="","",INDEX('Quote log'!$D$3:$D$202,MATCH(SMALL(Engine!$C$2:$C$201,ROWS($A$7:$A32)),Engine!$C$2:$C$201,0))),"")</f>
        <v/>
      </c>
      <c r="D32" s="46" t="str">
        <f>IFERROR(IF(INDEX('Quote log'!$G$3:$G$202,MATCH(SMALL(Engine!$C$2:$C$201,ROWS($A$7:$A32)),Engine!$C$2:$C$201,0))="","",INDEX('Quote log'!$G$3:$G$202,MATCH(SMALL(Engine!$C$2:$C$201,ROWS($A$7:$A32)),Engine!$C$2:$C$201,0))),"")</f>
        <v/>
      </c>
      <c r="E32" s="16" t="str">
        <f>IFERROR(IF(INDEX('Quote log'!$H$3:$H$202,MATCH(SMALL(Engine!$C$2:$C$201,ROWS($A$7:$A32)),Engine!$C$2:$C$201,0))="","",INDEX('Quote log'!$H$3:$H$202,MATCH(SMALL(Engine!$C$2:$C$201,ROWS($A$7:$A32)),Engine!$C$2:$C$201,0))),"")</f>
        <v/>
      </c>
      <c r="F32" s="16" t="str">
        <f t="shared" ca="1" si="0"/>
        <v/>
      </c>
    </row>
    <row r="33" spans="1:6" ht="17.25" x14ac:dyDescent="0.4">
      <c r="A33" s="16" t="str">
        <f>IFERROR(IF(INDEX('Quote log'!$A$3:$A$202,MATCH(SMALL(Engine!$C$2:$C$201,ROWS($A$7:$A33)),Engine!$C$2:$C$201,0))="","",INDEX('Quote log'!$A$3:$A$202,MATCH(SMALL(Engine!$C$2:$C$201,ROWS($A$7:$A33)),Engine!$C$2:$C$201,0))),"")</f>
        <v/>
      </c>
      <c r="B33" s="16" t="str">
        <f>IFERROR(IF(INDEX('Quote log'!$C$3:$C$202,MATCH(SMALL(Engine!$C$2:$C$201,ROWS($A$7:$A33)),Engine!$C$2:$C$201,0))="","",INDEX('Quote log'!$C$3:$C$202,MATCH(SMALL(Engine!$C$2:$C$201,ROWS($A$7:$A33)),Engine!$C$2:$C$201,0))),"")</f>
        <v/>
      </c>
      <c r="C33" s="45" t="str">
        <f>IFERROR(IF(INDEX('Quote log'!$D$3:$D$202,MATCH(SMALL(Engine!$C$2:$C$201,ROWS($A$7:$A33)),Engine!$C$2:$C$201,0))="","",INDEX('Quote log'!$D$3:$D$202,MATCH(SMALL(Engine!$C$2:$C$201,ROWS($A$7:$A33)),Engine!$C$2:$C$201,0))),"")</f>
        <v/>
      </c>
      <c r="D33" s="46" t="str">
        <f>IFERROR(IF(INDEX('Quote log'!$G$3:$G$202,MATCH(SMALL(Engine!$C$2:$C$201,ROWS($A$7:$A33)),Engine!$C$2:$C$201,0))="","",INDEX('Quote log'!$G$3:$G$202,MATCH(SMALL(Engine!$C$2:$C$201,ROWS($A$7:$A33)),Engine!$C$2:$C$201,0))),"")</f>
        <v/>
      </c>
      <c r="E33" s="16" t="str">
        <f>IFERROR(IF(INDEX('Quote log'!$H$3:$H$202,MATCH(SMALL(Engine!$C$2:$C$201,ROWS($A$7:$A33)),Engine!$C$2:$C$201,0))="","",INDEX('Quote log'!$H$3:$H$202,MATCH(SMALL(Engine!$C$2:$C$201,ROWS($A$7:$A33)),Engine!$C$2:$C$201,0))),"")</f>
        <v/>
      </c>
      <c r="F33" s="16" t="str">
        <f t="shared" ca="1" si="0"/>
        <v/>
      </c>
    </row>
    <row r="34" spans="1:6" ht="17.25" x14ac:dyDescent="0.4">
      <c r="A34" s="16" t="str">
        <f>IFERROR(IF(INDEX('Quote log'!$A$3:$A$202,MATCH(SMALL(Engine!$C$2:$C$201,ROWS($A$7:$A34)),Engine!$C$2:$C$201,0))="","",INDEX('Quote log'!$A$3:$A$202,MATCH(SMALL(Engine!$C$2:$C$201,ROWS($A$7:$A34)),Engine!$C$2:$C$201,0))),"")</f>
        <v/>
      </c>
      <c r="B34" s="16" t="str">
        <f>IFERROR(IF(INDEX('Quote log'!$C$3:$C$202,MATCH(SMALL(Engine!$C$2:$C$201,ROWS($A$7:$A34)),Engine!$C$2:$C$201,0))="","",INDEX('Quote log'!$C$3:$C$202,MATCH(SMALL(Engine!$C$2:$C$201,ROWS($A$7:$A34)),Engine!$C$2:$C$201,0))),"")</f>
        <v/>
      </c>
      <c r="C34" s="45" t="str">
        <f>IFERROR(IF(INDEX('Quote log'!$D$3:$D$202,MATCH(SMALL(Engine!$C$2:$C$201,ROWS($A$7:$A34)),Engine!$C$2:$C$201,0))="","",INDEX('Quote log'!$D$3:$D$202,MATCH(SMALL(Engine!$C$2:$C$201,ROWS($A$7:$A34)),Engine!$C$2:$C$201,0))),"")</f>
        <v/>
      </c>
      <c r="D34" s="46" t="str">
        <f>IFERROR(IF(INDEX('Quote log'!$G$3:$G$202,MATCH(SMALL(Engine!$C$2:$C$201,ROWS($A$7:$A34)),Engine!$C$2:$C$201,0))="","",INDEX('Quote log'!$G$3:$G$202,MATCH(SMALL(Engine!$C$2:$C$201,ROWS($A$7:$A34)),Engine!$C$2:$C$201,0))),"")</f>
        <v/>
      </c>
      <c r="E34" s="16" t="str">
        <f>IFERROR(IF(INDEX('Quote log'!$H$3:$H$202,MATCH(SMALL(Engine!$C$2:$C$201,ROWS($A$7:$A34)),Engine!$C$2:$C$201,0))="","",INDEX('Quote log'!$H$3:$H$202,MATCH(SMALL(Engine!$C$2:$C$201,ROWS($A$7:$A34)),Engine!$C$2:$C$201,0))),"")</f>
        <v/>
      </c>
      <c r="F34" s="16" t="str">
        <f t="shared" ca="1" si="0"/>
        <v/>
      </c>
    </row>
    <row r="35" spans="1:6" ht="17.25" x14ac:dyDescent="0.4">
      <c r="A35" s="16" t="str">
        <f>IFERROR(IF(INDEX('Quote log'!$A$3:$A$202,MATCH(SMALL(Engine!$C$2:$C$201,ROWS($A$7:$A35)),Engine!$C$2:$C$201,0))="","",INDEX('Quote log'!$A$3:$A$202,MATCH(SMALL(Engine!$C$2:$C$201,ROWS($A$7:$A35)),Engine!$C$2:$C$201,0))),"")</f>
        <v/>
      </c>
      <c r="B35" s="16" t="str">
        <f>IFERROR(IF(INDEX('Quote log'!$C$3:$C$202,MATCH(SMALL(Engine!$C$2:$C$201,ROWS($A$7:$A35)),Engine!$C$2:$C$201,0))="","",INDEX('Quote log'!$C$3:$C$202,MATCH(SMALL(Engine!$C$2:$C$201,ROWS($A$7:$A35)),Engine!$C$2:$C$201,0))),"")</f>
        <v/>
      </c>
      <c r="C35" s="45" t="str">
        <f>IFERROR(IF(INDEX('Quote log'!$D$3:$D$202,MATCH(SMALL(Engine!$C$2:$C$201,ROWS($A$7:$A35)),Engine!$C$2:$C$201,0))="","",INDEX('Quote log'!$D$3:$D$202,MATCH(SMALL(Engine!$C$2:$C$201,ROWS($A$7:$A35)),Engine!$C$2:$C$201,0))),"")</f>
        <v/>
      </c>
      <c r="D35" s="46" t="str">
        <f>IFERROR(IF(INDEX('Quote log'!$G$3:$G$202,MATCH(SMALL(Engine!$C$2:$C$201,ROWS($A$7:$A35)),Engine!$C$2:$C$201,0))="","",INDEX('Quote log'!$G$3:$G$202,MATCH(SMALL(Engine!$C$2:$C$201,ROWS($A$7:$A35)),Engine!$C$2:$C$201,0))),"")</f>
        <v/>
      </c>
      <c r="E35" s="16" t="str">
        <f>IFERROR(IF(INDEX('Quote log'!$H$3:$H$202,MATCH(SMALL(Engine!$C$2:$C$201,ROWS($A$7:$A35)),Engine!$C$2:$C$201,0))="","",INDEX('Quote log'!$H$3:$H$202,MATCH(SMALL(Engine!$C$2:$C$201,ROWS($A$7:$A35)),Engine!$C$2:$C$201,0))),"")</f>
        <v/>
      </c>
      <c r="F35" s="16" t="str">
        <f t="shared" ca="1" si="0"/>
        <v/>
      </c>
    </row>
    <row r="36" spans="1:6" ht="17.25" x14ac:dyDescent="0.4">
      <c r="A36" s="16" t="str">
        <f>IFERROR(IF(INDEX('Quote log'!$A$3:$A$202,MATCH(SMALL(Engine!$C$2:$C$201,ROWS($A$7:$A36)),Engine!$C$2:$C$201,0))="","",INDEX('Quote log'!$A$3:$A$202,MATCH(SMALL(Engine!$C$2:$C$201,ROWS($A$7:$A36)),Engine!$C$2:$C$201,0))),"")</f>
        <v/>
      </c>
      <c r="B36" s="16" t="str">
        <f>IFERROR(IF(INDEX('Quote log'!$C$3:$C$202,MATCH(SMALL(Engine!$C$2:$C$201,ROWS($A$7:$A36)),Engine!$C$2:$C$201,0))="","",INDEX('Quote log'!$C$3:$C$202,MATCH(SMALL(Engine!$C$2:$C$201,ROWS($A$7:$A36)),Engine!$C$2:$C$201,0))),"")</f>
        <v/>
      </c>
      <c r="C36" s="45" t="str">
        <f>IFERROR(IF(INDEX('Quote log'!$D$3:$D$202,MATCH(SMALL(Engine!$C$2:$C$201,ROWS($A$7:$A36)),Engine!$C$2:$C$201,0))="","",INDEX('Quote log'!$D$3:$D$202,MATCH(SMALL(Engine!$C$2:$C$201,ROWS($A$7:$A36)),Engine!$C$2:$C$201,0))),"")</f>
        <v/>
      </c>
      <c r="D36" s="46" t="str">
        <f>IFERROR(IF(INDEX('Quote log'!$G$3:$G$202,MATCH(SMALL(Engine!$C$2:$C$201,ROWS($A$7:$A36)),Engine!$C$2:$C$201,0))="","",INDEX('Quote log'!$G$3:$G$202,MATCH(SMALL(Engine!$C$2:$C$201,ROWS($A$7:$A36)),Engine!$C$2:$C$201,0))),"")</f>
        <v/>
      </c>
      <c r="E36" s="16" t="str">
        <f>IFERROR(IF(INDEX('Quote log'!$H$3:$H$202,MATCH(SMALL(Engine!$C$2:$C$201,ROWS($A$7:$A36)),Engine!$C$2:$C$201,0))="","",INDEX('Quote log'!$H$3:$H$202,MATCH(SMALL(Engine!$C$2:$C$201,ROWS($A$7:$A36)),Engine!$C$2:$C$201,0))),"")</f>
        <v/>
      </c>
      <c r="F36" s="16" t="str">
        <f t="shared" ca="1" si="0"/>
        <v/>
      </c>
    </row>
    <row r="37" spans="1:6" ht="17.25" x14ac:dyDescent="0.4">
      <c r="A37" s="16" t="str">
        <f>IFERROR(IF(INDEX('Quote log'!$A$3:$A$202,MATCH(SMALL(Engine!$C$2:$C$201,ROWS($A$7:$A37)),Engine!$C$2:$C$201,0))="","",INDEX('Quote log'!$A$3:$A$202,MATCH(SMALL(Engine!$C$2:$C$201,ROWS($A$7:$A37)),Engine!$C$2:$C$201,0))),"")</f>
        <v/>
      </c>
      <c r="B37" s="16" t="str">
        <f>IFERROR(IF(INDEX('Quote log'!$C$3:$C$202,MATCH(SMALL(Engine!$C$2:$C$201,ROWS($A$7:$A37)),Engine!$C$2:$C$201,0))="","",INDEX('Quote log'!$C$3:$C$202,MATCH(SMALL(Engine!$C$2:$C$201,ROWS($A$7:$A37)),Engine!$C$2:$C$201,0))),"")</f>
        <v/>
      </c>
      <c r="C37" s="45" t="str">
        <f>IFERROR(IF(INDEX('Quote log'!$D$3:$D$202,MATCH(SMALL(Engine!$C$2:$C$201,ROWS($A$7:$A37)),Engine!$C$2:$C$201,0))="","",INDEX('Quote log'!$D$3:$D$202,MATCH(SMALL(Engine!$C$2:$C$201,ROWS($A$7:$A37)),Engine!$C$2:$C$201,0))),"")</f>
        <v/>
      </c>
      <c r="D37" s="46" t="str">
        <f>IFERROR(IF(INDEX('Quote log'!$G$3:$G$202,MATCH(SMALL(Engine!$C$2:$C$201,ROWS($A$7:$A37)),Engine!$C$2:$C$201,0))="","",INDEX('Quote log'!$G$3:$G$202,MATCH(SMALL(Engine!$C$2:$C$201,ROWS($A$7:$A37)),Engine!$C$2:$C$201,0))),"")</f>
        <v/>
      </c>
      <c r="E37" s="16" t="str">
        <f>IFERROR(IF(INDEX('Quote log'!$H$3:$H$202,MATCH(SMALL(Engine!$C$2:$C$201,ROWS($A$7:$A37)),Engine!$C$2:$C$201,0))="","",INDEX('Quote log'!$H$3:$H$202,MATCH(SMALL(Engine!$C$2:$C$201,ROWS($A$7:$A37)),Engine!$C$2:$C$201,0))),"")</f>
        <v/>
      </c>
      <c r="F37" s="16" t="str">
        <f t="shared" ca="1" si="0"/>
        <v/>
      </c>
    </row>
    <row r="38" spans="1:6" ht="17.25" x14ac:dyDescent="0.4">
      <c r="A38" s="16" t="str">
        <f>IFERROR(IF(INDEX('Quote log'!$A$3:$A$202,MATCH(SMALL(Engine!$C$2:$C$201,ROWS($A$7:$A38)),Engine!$C$2:$C$201,0))="","",INDEX('Quote log'!$A$3:$A$202,MATCH(SMALL(Engine!$C$2:$C$201,ROWS($A$7:$A38)),Engine!$C$2:$C$201,0))),"")</f>
        <v/>
      </c>
      <c r="B38" s="16" t="str">
        <f>IFERROR(IF(INDEX('Quote log'!$C$3:$C$202,MATCH(SMALL(Engine!$C$2:$C$201,ROWS($A$7:$A38)),Engine!$C$2:$C$201,0))="","",INDEX('Quote log'!$C$3:$C$202,MATCH(SMALL(Engine!$C$2:$C$201,ROWS($A$7:$A38)),Engine!$C$2:$C$201,0))),"")</f>
        <v/>
      </c>
      <c r="C38" s="45" t="str">
        <f>IFERROR(IF(INDEX('Quote log'!$D$3:$D$202,MATCH(SMALL(Engine!$C$2:$C$201,ROWS($A$7:$A38)),Engine!$C$2:$C$201,0))="","",INDEX('Quote log'!$D$3:$D$202,MATCH(SMALL(Engine!$C$2:$C$201,ROWS($A$7:$A38)),Engine!$C$2:$C$201,0))),"")</f>
        <v/>
      </c>
      <c r="D38" s="46" t="str">
        <f>IFERROR(IF(INDEX('Quote log'!$G$3:$G$202,MATCH(SMALL(Engine!$C$2:$C$201,ROWS($A$7:$A38)),Engine!$C$2:$C$201,0))="","",INDEX('Quote log'!$G$3:$G$202,MATCH(SMALL(Engine!$C$2:$C$201,ROWS($A$7:$A38)),Engine!$C$2:$C$201,0))),"")</f>
        <v/>
      </c>
      <c r="E38" s="16" t="str">
        <f>IFERROR(IF(INDEX('Quote log'!$H$3:$H$202,MATCH(SMALL(Engine!$C$2:$C$201,ROWS($A$7:$A38)),Engine!$C$2:$C$201,0))="","",INDEX('Quote log'!$H$3:$H$202,MATCH(SMALL(Engine!$C$2:$C$201,ROWS($A$7:$A38)),Engine!$C$2:$C$201,0))),"")</f>
        <v/>
      </c>
      <c r="F38" s="16" t="str">
        <f t="shared" ca="1" si="0"/>
        <v/>
      </c>
    </row>
    <row r="39" spans="1:6" ht="17.25" x14ac:dyDescent="0.4">
      <c r="A39" s="16" t="str">
        <f>IFERROR(IF(INDEX('Quote log'!$A$3:$A$202,MATCH(SMALL(Engine!$C$2:$C$201,ROWS($A$7:$A39)),Engine!$C$2:$C$201,0))="","",INDEX('Quote log'!$A$3:$A$202,MATCH(SMALL(Engine!$C$2:$C$201,ROWS($A$7:$A39)),Engine!$C$2:$C$201,0))),"")</f>
        <v/>
      </c>
      <c r="B39" s="16" t="str">
        <f>IFERROR(IF(INDEX('Quote log'!$C$3:$C$202,MATCH(SMALL(Engine!$C$2:$C$201,ROWS($A$7:$A39)),Engine!$C$2:$C$201,0))="","",INDEX('Quote log'!$C$3:$C$202,MATCH(SMALL(Engine!$C$2:$C$201,ROWS($A$7:$A39)),Engine!$C$2:$C$201,0))),"")</f>
        <v/>
      </c>
      <c r="C39" s="45" t="str">
        <f>IFERROR(IF(INDEX('Quote log'!$D$3:$D$202,MATCH(SMALL(Engine!$C$2:$C$201,ROWS($A$7:$A39)),Engine!$C$2:$C$201,0))="","",INDEX('Quote log'!$D$3:$D$202,MATCH(SMALL(Engine!$C$2:$C$201,ROWS($A$7:$A39)),Engine!$C$2:$C$201,0))),"")</f>
        <v/>
      </c>
      <c r="D39" s="46" t="str">
        <f>IFERROR(IF(INDEX('Quote log'!$G$3:$G$202,MATCH(SMALL(Engine!$C$2:$C$201,ROWS($A$7:$A39)),Engine!$C$2:$C$201,0))="","",INDEX('Quote log'!$G$3:$G$202,MATCH(SMALL(Engine!$C$2:$C$201,ROWS($A$7:$A39)),Engine!$C$2:$C$201,0))),"")</f>
        <v/>
      </c>
      <c r="E39" s="16" t="str">
        <f>IFERROR(IF(INDEX('Quote log'!$H$3:$H$202,MATCH(SMALL(Engine!$C$2:$C$201,ROWS($A$7:$A39)),Engine!$C$2:$C$201,0))="","",INDEX('Quote log'!$H$3:$H$202,MATCH(SMALL(Engine!$C$2:$C$201,ROWS($A$7:$A39)),Engine!$C$2:$C$201,0))),"")</f>
        <v/>
      </c>
      <c r="F39" s="16" t="str">
        <f t="shared" ref="F39:F70" ca="1" si="1">IF($D39="","",IF($D39&lt;TODAY(),"Overdue",IF($D39=TODAY(),"Due today","Upcoming")))</f>
        <v/>
      </c>
    </row>
    <row r="40" spans="1:6" ht="17.25" x14ac:dyDescent="0.4">
      <c r="A40" s="16" t="str">
        <f>IFERROR(IF(INDEX('Quote log'!$A$3:$A$202,MATCH(SMALL(Engine!$C$2:$C$201,ROWS($A$7:$A40)),Engine!$C$2:$C$201,0))="","",INDEX('Quote log'!$A$3:$A$202,MATCH(SMALL(Engine!$C$2:$C$201,ROWS($A$7:$A40)),Engine!$C$2:$C$201,0))),"")</f>
        <v/>
      </c>
      <c r="B40" s="16" t="str">
        <f>IFERROR(IF(INDEX('Quote log'!$C$3:$C$202,MATCH(SMALL(Engine!$C$2:$C$201,ROWS($A$7:$A40)),Engine!$C$2:$C$201,0))="","",INDEX('Quote log'!$C$3:$C$202,MATCH(SMALL(Engine!$C$2:$C$201,ROWS($A$7:$A40)),Engine!$C$2:$C$201,0))),"")</f>
        <v/>
      </c>
      <c r="C40" s="45" t="str">
        <f>IFERROR(IF(INDEX('Quote log'!$D$3:$D$202,MATCH(SMALL(Engine!$C$2:$C$201,ROWS($A$7:$A40)),Engine!$C$2:$C$201,0))="","",INDEX('Quote log'!$D$3:$D$202,MATCH(SMALL(Engine!$C$2:$C$201,ROWS($A$7:$A40)),Engine!$C$2:$C$201,0))),"")</f>
        <v/>
      </c>
      <c r="D40" s="46" t="str">
        <f>IFERROR(IF(INDEX('Quote log'!$G$3:$G$202,MATCH(SMALL(Engine!$C$2:$C$201,ROWS($A$7:$A40)),Engine!$C$2:$C$201,0))="","",INDEX('Quote log'!$G$3:$G$202,MATCH(SMALL(Engine!$C$2:$C$201,ROWS($A$7:$A40)),Engine!$C$2:$C$201,0))),"")</f>
        <v/>
      </c>
      <c r="E40" s="16" t="str">
        <f>IFERROR(IF(INDEX('Quote log'!$H$3:$H$202,MATCH(SMALL(Engine!$C$2:$C$201,ROWS($A$7:$A40)),Engine!$C$2:$C$201,0))="","",INDEX('Quote log'!$H$3:$H$202,MATCH(SMALL(Engine!$C$2:$C$201,ROWS($A$7:$A40)),Engine!$C$2:$C$201,0))),"")</f>
        <v/>
      </c>
      <c r="F40" s="16" t="str">
        <f t="shared" ca="1" si="1"/>
        <v/>
      </c>
    </row>
    <row r="41" spans="1:6" ht="17.25" x14ac:dyDescent="0.4">
      <c r="A41" s="16" t="str">
        <f>IFERROR(IF(INDEX('Quote log'!$A$3:$A$202,MATCH(SMALL(Engine!$C$2:$C$201,ROWS($A$7:$A41)),Engine!$C$2:$C$201,0))="","",INDEX('Quote log'!$A$3:$A$202,MATCH(SMALL(Engine!$C$2:$C$201,ROWS($A$7:$A41)),Engine!$C$2:$C$201,0))),"")</f>
        <v/>
      </c>
      <c r="B41" s="16" t="str">
        <f>IFERROR(IF(INDEX('Quote log'!$C$3:$C$202,MATCH(SMALL(Engine!$C$2:$C$201,ROWS($A$7:$A41)),Engine!$C$2:$C$201,0))="","",INDEX('Quote log'!$C$3:$C$202,MATCH(SMALL(Engine!$C$2:$C$201,ROWS($A$7:$A41)),Engine!$C$2:$C$201,0))),"")</f>
        <v/>
      </c>
      <c r="C41" s="45" t="str">
        <f>IFERROR(IF(INDEX('Quote log'!$D$3:$D$202,MATCH(SMALL(Engine!$C$2:$C$201,ROWS($A$7:$A41)),Engine!$C$2:$C$201,0))="","",INDEX('Quote log'!$D$3:$D$202,MATCH(SMALL(Engine!$C$2:$C$201,ROWS($A$7:$A41)),Engine!$C$2:$C$201,0))),"")</f>
        <v/>
      </c>
      <c r="D41" s="46" t="str">
        <f>IFERROR(IF(INDEX('Quote log'!$G$3:$G$202,MATCH(SMALL(Engine!$C$2:$C$201,ROWS($A$7:$A41)),Engine!$C$2:$C$201,0))="","",INDEX('Quote log'!$G$3:$G$202,MATCH(SMALL(Engine!$C$2:$C$201,ROWS($A$7:$A41)),Engine!$C$2:$C$201,0))),"")</f>
        <v/>
      </c>
      <c r="E41" s="16" t="str">
        <f>IFERROR(IF(INDEX('Quote log'!$H$3:$H$202,MATCH(SMALL(Engine!$C$2:$C$201,ROWS($A$7:$A41)),Engine!$C$2:$C$201,0))="","",INDEX('Quote log'!$H$3:$H$202,MATCH(SMALL(Engine!$C$2:$C$201,ROWS($A$7:$A41)),Engine!$C$2:$C$201,0))),"")</f>
        <v/>
      </c>
      <c r="F41" s="16" t="str">
        <f t="shared" ca="1" si="1"/>
        <v/>
      </c>
    </row>
    <row r="42" spans="1:6" ht="17.25" x14ac:dyDescent="0.4">
      <c r="A42" s="16" t="str">
        <f>IFERROR(IF(INDEX('Quote log'!$A$3:$A$202,MATCH(SMALL(Engine!$C$2:$C$201,ROWS($A$7:$A42)),Engine!$C$2:$C$201,0))="","",INDEX('Quote log'!$A$3:$A$202,MATCH(SMALL(Engine!$C$2:$C$201,ROWS($A$7:$A42)),Engine!$C$2:$C$201,0))),"")</f>
        <v/>
      </c>
      <c r="B42" s="16" t="str">
        <f>IFERROR(IF(INDEX('Quote log'!$C$3:$C$202,MATCH(SMALL(Engine!$C$2:$C$201,ROWS($A$7:$A42)),Engine!$C$2:$C$201,0))="","",INDEX('Quote log'!$C$3:$C$202,MATCH(SMALL(Engine!$C$2:$C$201,ROWS($A$7:$A42)),Engine!$C$2:$C$201,0))),"")</f>
        <v/>
      </c>
      <c r="C42" s="45" t="str">
        <f>IFERROR(IF(INDEX('Quote log'!$D$3:$D$202,MATCH(SMALL(Engine!$C$2:$C$201,ROWS($A$7:$A42)),Engine!$C$2:$C$201,0))="","",INDEX('Quote log'!$D$3:$D$202,MATCH(SMALL(Engine!$C$2:$C$201,ROWS($A$7:$A42)),Engine!$C$2:$C$201,0))),"")</f>
        <v/>
      </c>
      <c r="D42" s="46" t="str">
        <f>IFERROR(IF(INDEX('Quote log'!$G$3:$G$202,MATCH(SMALL(Engine!$C$2:$C$201,ROWS($A$7:$A42)),Engine!$C$2:$C$201,0))="","",INDEX('Quote log'!$G$3:$G$202,MATCH(SMALL(Engine!$C$2:$C$201,ROWS($A$7:$A42)),Engine!$C$2:$C$201,0))),"")</f>
        <v/>
      </c>
      <c r="E42" s="16" t="str">
        <f>IFERROR(IF(INDEX('Quote log'!$H$3:$H$202,MATCH(SMALL(Engine!$C$2:$C$201,ROWS($A$7:$A42)),Engine!$C$2:$C$201,0))="","",INDEX('Quote log'!$H$3:$H$202,MATCH(SMALL(Engine!$C$2:$C$201,ROWS($A$7:$A42)),Engine!$C$2:$C$201,0))),"")</f>
        <v/>
      </c>
      <c r="F42" s="16" t="str">
        <f t="shared" ca="1" si="1"/>
        <v/>
      </c>
    </row>
    <row r="43" spans="1:6" ht="17.25" x14ac:dyDescent="0.4">
      <c r="A43" s="16" t="str">
        <f>IFERROR(IF(INDEX('Quote log'!$A$3:$A$202,MATCH(SMALL(Engine!$C$2:$C$201,ROWS($A$7:$A43)),Engine!$C$2:$C$201,0))="","",INDEX('Quote log'!$A$3:$A$202,MATCH(SMALL(Engine!$C$2:$C$201,ROWS($A$7:$A43)),Engine!$C$2:$C$201,0))),"")</f>
        <v/>
      </c>
      <c r="B43" s="16" t="str">
        <f>IFERROR(IF(INDEX('Quote log'!$C$3:$C$202,MATCH(SMALL(Engine!$C$2:$C$201,ROWS($A$7:$A43)),Engine!$C$2:$C$201,0))="","",INDEX('Quote log'!$C$3:$C$202,MATCH(SMALL(Engine!$C$2:$C$201,ROWS($A$7:$A43)),Engine!$C$2:$C$201,0))),"")</f>
        <v/>
      </c>
      <c r="C43" s="45" t="str">
        <f>IFERROR(IF(INDEX('Quote log'!$D$3:$D$202,MATCH(SMALL(Engine!$C$2:$C$201,ROWS($A$7:$A43)),Engine!$C$2:$C$201,0))="","",INDEX('Quote log'!$D$3:$D$202,MATCH(SMALL(Engine!$C$2:$C$201,ROWS($A$7:$A43)),Engine!$C$2:$C$201,0))),"")</f>
        <v/>
      </c>
      <c r="D43" s="46" t="str">
        <f>IFERROR(IF(INDEX('Quote log'!$G$3:$G$202,MATCH(SMALL(Engine!$C$2:$C$201,ROWS($A$7:$A43)),Engine!$C$2:$C$201,0))="","",INDEX('Quote log'!$G$3:$G$202,MATCH(SMALL(Engine!$C$2:$C$201,ROWS($A$7:$A43)),Engine!$C$2:$C$201,0))),"")</f>
        <v/>
      </c>
      <c r="E43" s="16" t="str">
        <f>IFERROR(IF(INDEX('Quote log'!$H$3:$H$202,MATCH(SMALL(Engine!$C$2:$C$201,ROWS($A$7:$A43)),Engine!$C$2:$C$201,0))="","",INDEX('Quote log'!$H$3:$H$202,MATCH(SMALL(Engine!$C$2:$C$201,ROWS($A$7:$A43)),Engine!$C$2:$C$201,0))),"")</f>
        <v/>
      </c>
      <c r="F43" s="16" t="str">
        <f t="shared" ca="1" si="1"/>
        <v/>
      </c>
    </row>
    <row r="44" spans="1:6" ht="17.25" x14ac:dyDescent="0.4">
      <c r="A44" s="16" t="str">
        <f>IFERROR(IF(INDEX('Quote log'!$A$3:$A$202,MATCH(SMALL(Engine!$C$2:$C$201,ROWS($A$7:$A44)),Engine!$C$2:$C$201,0))="","",INDEX('Quote log'!$A$3:$A$202,MATCH(SMALL(Engine!$C$2:$C$201,ROWS($A$7:$A44)),Engine!$C$2:$C$201,0))),"")</f>
        <v/>
      </c>
      <c r="B44" s="16" t="str">
        <f>IFERROR(IF(INDEX('Quote log'!$C$3:$C$202,MATCH(SMALL(Engine!$C$2:$C$201,ROWS($A$7:$A44)),Engine!$C$2:$C$201,0))="","",INDEX('Quote log'!$C$3:$C$202,MATCH(SMALL(Engine!$C$2:$C$201,ROWS($A$7:$A44)),Engine!$C$2:$C$201,0))),"")</f>
        <v/>
      </c>
      <c r="C44" s="45" t="str">
        <f>IFERROR(IF(INDEX('Quote log'!$D$3:$D$202,MATCH(SMALL(Engine!$C$2:$C$201,ROWS($A$7:$A44)),Engine!$C$2:$C$201,0))="","",INDEX('Quote log'!$D$3:$D$202,MATCH(SMALL(Engine!$C$2:$C$201,ROWS($A$7:$A44)),Engine!$C$2:$C$201,0))),"")</f>
        <v/>
      </c>
      <c r="D44" s="46" t="str">
        <f>IFERROR(IF(INDEX('Quote log'!$G$3:$G$202,MATCH(SMALL(Engine!$C$2:$C$201,ROWS($A$7:$A44)),Engine!$C$2:$C$201,0))="","",INDEX('Quote log'!$G$3:$G$202,MATCH(SMALL(Engine!$C$2:$C$201,ROWS($A$7:$A44)),Engine!$C$2:$C$201,0))),"")</f>
        <v/>
      </c>
      <c r="E44" s="16" t="str">
        <f>IFERROR(IF(INDEX('Quote log'!$H$3:$H$202,MATCH(SMALL(Engine!$C$2:$C$201,ROWS($A$7:$A44)),Engine!$C$2:$C$201,0))="","",INDEX('Quote log'!$H$3:$H$202,MATCH(SMALL(Engine!$C$2:$C$201,ROWS($A$7:$A44)),Engine!$C$2:$C$201,0))),"")</f>
        <v/>
      </c>
      <c r="F44" s="16" t="str">
        <f t="shared" ca="1" si="1"/>
        <v/>
      </c>
    </row>
    <row r="45" spans="1:6" ht="17.25" x14ac:dyDescent="0.4">
      <c r="A45" s="16" t="str">
        <f>IFERROR(IF(INDEX('Quote log'!$A$3:$A$202,MATCH(SMALL(Engine!$C$2:$C$201,ROWS($A$7:$A45)),Engine!$C$2:$C$201,0))="","",INDEX('Quote log'!$A$3:$A$202,MATCH(SMALL(Engine!$C$2:$C$201,ROWS($A$7:$A45)),Engine!$C$2:$C$201,0))),"")</f>
        <v/>
      </c>
      <c r="B45" s="16" t="str">
        <f>IFERROR(IF(INDEX('Quote log'!$C$3:$C$202,MATCH(SMALL(Engine!$C$2:$C$201,ROWS($A$7:$A45)),Engine!$C$2:$C$201,0))="","",INDEX('Quote log'!$C$3:$C$202,MATCH(SMALL(Engine!$C$2:$C$201,ROWS($A$7:$A45)),Engine!$C$2:$C$201,0))),"")</f>
        <v/>
      </c>
      <c r="C45" s="45" t="str">
        <f>IFERROR(IF(INDEX('Quote log'!$D$3:$D$202,MATCH(SMALL(Engine!$C$2:$C$201,ROWS($A$7:$A45)),Engine!$C$2:$C$201,0))="","",INDEX('Quote log'!$D$3:$D$202,MATCH(SMALL(Engine!$C$2:$C$201,ROWS($A$7:$A45)),Engine!$C$2:$C$201,0))),"")</f>
        <v/>
      </c>
      <c r="D45" s="46" t="str">
        <f>IFERROR(IF(INDEX('Quote log'!$G$3:$G$202,MATCH(SMALL(Engine!$C$2:$C$201,ROWS($A$7:$A45)),Engine!$C$2:$C$201,0))="","",INDEX('Quote log'!$G$3:$G$202,MATCH(SMALL(Engine!$C$2:$C$201,ROWS($A$7:$A45)),Engine!$C$2:$C$201,0))),"")</f>
        <v/>
      </c>
      <c r="E45" s="16" t="str">
        <f>IFERROR(IF(INDEX('Quote log'!$H$3:$H$202,MATCH(SMALL(Engine!$C$2:$C$201,ROWS($A$7:$A45)),Engine!$C$2:$C$201,0))="","",INDEX('Quote log'!$H$3:$H$202,MATCH(SMALL(Engine!$C$2:$C$201,ROWS($A$7:$A45)),Engine!$C$2:$C$201,0))),"")</f>
        <v/>
      </c>
      <c r="F45" s="16" t="str">
        <f t="shared" ca="1" si="1"/>
        <v/>
      </c>
    </row>
    <row r="46" spans="1:6" ht="17.25" x14ac:dyDescent="0.4">
      <c r="A46" s="16" t="str">
        <f>IFERROR(IF(INDEX('Quote log'!$A$3:$A$202,MATCH(SMALL(Engine!$C$2:$C$201,ROWS($A$7:$A46)),Engine!$C$2:$C$201,0))="","",INDEX('Quote log'!$A$3:$A$202,MATCH(SMALL(Engine!$C$2:$C$201,ROWS($A$7:$A46)),Engine!$C$2:$C$201,0))),"")</f>
        <v/>
      </c>
      <c r="B46" s="16" t="str">
        <f>IFERROR(IF(INDEX('Quote log'!$C$3:$C$202,MATCH(SMALL(Engine!$C$2:$C$201,ROWS($A$7:$A46)),Engine!$C$2:$C$201,0))="","",INDEX('Quote log'!$C$3:$C$202,MATCH(SMALL(Engine!$C$2:$C$201,ROWS($A$7:$A46)),Engine!$C$2:$C$201,0))),"")</f>
        <v/>
      </c>
      <c r="C46" s="45" t="str">
        <f>IFERROR(IF(INDEX('Quote log'!$D$3:$D$202,MATCH(SMALL(Engine!$C$2:$C$201,ROWS($A$7:$A46)),Engine!$C$2:$C$201,0))="","",INDEX('Quote log'!$D$3:$D$202,MATCH(SMALL(Engine!$C$2:$C$201,ROWS($A$7:$A46)),Engine!$C$2:$C$201,0))),"")</f>
        <v/>
      </c>
      <c r="D46" s="46" t="str">
        <f>IFERROR(IF(INDEX('Quote log'!$G$3:$G$202,MATCH(SMALL(Engine!$C$2:$C$201,ROWS($A$7:$A46)),Engine!$C$2:$C$201,0))="","",INDEX('Quote log'!$G$3:$G$202,MATCH(SMALL(Engine!$C$2:$C$201,ROWS($A$7:$A46)),Engine!$C$2:$C$201,0))),"")</f>
        <v/>
      </c>
      <c r="E46" s="16" t="str">
        <f>IFERROR(IF(INDEX('Quote log'!$H$3:$H$202,MATCH(SMALL(Engine!$C$2:$C$201,ROWS($A$7:$A46)),Engine!$C$2:$C$201,0))="","",INDEX('Quote log'!$H$3:$H$202,MATCH(SMALL(Engine!$C$2:$C$201,ROWS($A$7:$A46)),Engine!$C$2:$C$201,0))),"")</f>
        <v/>
      </c>
      <c r="F46" s="16" t="str">
        <f t="shared" ca="1" si="1"/>
        <v/>
      </c>
    </row>
    <row r="47" spans="1:6" ht="17.25" x14ac:dyDescent="0.4">
      <c r="A47" s="16" t="str">
        <f>IFERROR(IF(INDEX('Quote log'!$A$3:$A$202,MATCH(SMALL(Engine!$C$2:$C$201,ROWS($A$7:$A47)),Engine!$C$2:$C$201,0))="","",INDEX('Quote log'!$A$3:$A$202,MATCH(SMALL(Engine!$C$2:$C$201,ROWS($A$7:$A47)),Engine!$C$2:$C$201,0))),"")</f>
        <v/>
      </c>
      <c r="B47" s="16" t="str">
        <f>IFERROR(IF(INDEX('Quote log'!$C$3:$C$202,MATCH(SMALL(Engine!$C$2:$C$201,ROWS($A$7:$A47)),Engine!$C$2:$C$201,0))="","",INDEX('Quote log'!$C$3:$C$202,MATCH(SMALL(Engine!$C$2:$C$201,ROWS($A$7:$A47)),Engine!$C$2:$C$201,0))),"")</f>
        <v/>
      </c>
      <c r="C47" s="45" t="str">
        <f>IFERROR(IF(INDEX('Quote log'!$D$3:$D$202,MATCH(SMALL(Engine!$C$2:$C$201,ROWS($A$7:$A47)),Engine!$C$2:$C$201,0))="","",INDEX('Quote log'!$D$3:$D$202,MATCH(SMALL(Engine!$C$2:$C$201,ROWS($A$7:$A47)),Engine!$C$2:$C$201,0))),"")</f>
        <v/>
      </c>
      <c r="D47" s="46" t="str">
        <f>IFERROR(IF(INDEX('Quote log'!$G$3:$G$202,MATCH(SMALL(Engine!$C$2:$C$201,ROWS($A$7:$A47)),Engine!$C$2:$C$201,0))="","",INDEX('Quote log'!$G$3:$G$202,MATCH(SMALL(Engine!$C$2:$C$201,ROWS($A$7:$A47)),Engine!$C$2:$C$201,0))),"")</f>
        <v/>
      </c>
      <c r="E47" s="16" t="str">
        <f>IFERROR(IF(INDEX('Quote log'!$H$3:$H$202,MATCH(SMALL(Engine!$C$2:$C$201,ROWS($A$7:$A47)),Engine!$C$2:$C$201,0))="","",INDEX('Quote log'!$H$3:$H$202,MATCH(SMALL(Engine!$C$2:$C$201,ROWS($A$7:$A47)),Engine!$C$2:$C$201,0))),"")</f>
        <v/>
      </c>
      <c r="F47" s="16" t="str">
        <f t="shared" ca="1" si="1"/>
        <v/>
      </c>
    </row>
    <row r="48" spans="1:6" ht="17.25" x14ac:dyDescent="0.4">
      <c r="A48" s="16" t="str">
        <f>IFERROR(IF(INDEX('Quote log'!$A$3:$A$202,MATCH(SMALL(Engine!$C$2:$C$201,ROWS($A$7:$A48)),Engine!$C$2:$C$201,0))="","",INDEX('Quote log'!$A$3:$A$202,MATCH(SMALL(Engine!$C$2:$C$201,ROWS($A$7:$A48)),Engine!$C$2:$C$201,0))),"")</f>
        <v/>
      </c>
      <c r="B48" s="16" t="str">
        <f>IFERROR(IF(INDEX('Quote log'!$C$3:$C$202,MATCH(SMALL(Engine!$C$2:$C$201,ROWS($A$7:$A48)),Engine!$C$2:$C$201,0))="","",INDEX('Quote log'!$C$3:$C$202,MATCH(SMALL(Engine!$C$2:$C$201,ROWS($A$7:$A48)),Engine!$C$2:$C$201,0))),"")</f>
        <v/>
      </c>
      <c r="C48" s="45" t="str">
        <f>IFERROR(IF(INDEX('Quote log'!$D$3:$D$202,MATCH(SMALL(Engine!$C$2:$C$201,ROWS($A$7:$A48)),Engine!$C$2:$C$201,0))="","",INDEX('Quote log'!$D$3:$D$202,MATCH(SMALL(Engine!$C$2:$C$201,ROWS($A$7:$A48)),Engine!$C$2:$C$201,0))),"")</f>
        <v/>
      </c>
      <c r="D48" s="46" t="str">
        <f>IFERROR(IF(INDEX('Quote log'!$G$3:$G$202,MATCH(SMALL(Engine!$C$2:$C$201,ROWS($A$7:$A48)),Engine!$C$2:$C$201,0))="","",INDEX('Quote log'!$G$3:$G$202,MATCH(SMALL(Engine!$C$2:$C$201,ROWS($A$7:$A48)),Engine!$C$2:$C$201,0))),"")</f>
        <v/>
      </c>
      <c r="E48" s="16" t="str">
        <f>IFERROR(IF(INDEX('Quote log'!$H$3:$H$202,MATCH(SMALL(Engine!$C$2:$C$201,ROWS($A$7:$A48)),Engine!$C$2:$C$201,0))="","",INDEX('Quote log'!$H$3:$H$202,MATCH(SMALL(Engine!$C$2:$C$201,ROWS($A$7:$A48)),Engine!$C$2:$C$201,0))),"")</f>
        <v/>
      </c>
      <c r="F48" s="16" t="str">
        <f t="shared" ca="1" si="1"/>
        <v/>
      </c>
    </row>
    <row r="49" spans="1:6" ht="17.25" x14ac:dyDescent="0.4">
      <c r="A49" s="16" t="str">
        <f>IFERROR(IF(INDEX('Quote log'!$A$3:$A$202,MATCH(SMALL(Engine!$C$2:$C$201,ROWS($A$7:$A49)),Engine!$C$2:$C$201,0))="","",INDEX('Quote log'!$A$3:$A$202,MATCH(SMALL(Engine!$C$2:$C$201,ROWS($A$7:$A49)),Engine!$C$2:$C$201,0))),"")</f>
        <v/>
      </c>
      <c r="B49" s="16" t="str">
        <f>IFERROR(IF(INDEX('Quote log'!$C$3:$C$202,MATCH(SMALL(Engine!$C$2:$C$201,ROWS($A$7:$A49)),Engine!$C$2:$C$201,0))="","",INDEX('Quote log'!$C$3:$C$202,MATCH(SMALL(Engine!$C$2:$C$201,ROWS($A$7:$A49)),Engine!$C$2:$C$201,0))),"")</f>
        <v/>
      </c>
      <c r="C49" s="45" t="str">
        <f>IFERROR(IF(INDEX('Quote log'!$D$3:$D$202,MATCH(SMALL(Engine!$C$2:$C$201,ROWS($A$7:$A49)),Engine!$C$2:$C$201,0))="","",INDEX('Quote log'!$D$3:$D$202,MATCH(SMALL(Engine!$C$2:$C$201,ROWS($A$7:$A49)),Engine!$C$2:$C$201,0))),"")</f>
        <v/>
      </c>
      <c r="D49" s="46" t="str">
        <f>IFERROR(IF(INDEX('Quote log'!$G$3:$G$202,MATCH(SMALL(Engine!$C$2:$C$201,ROWS($A$7:$A49)),Engine!$C$2:$C$201,0))="","",INDEX('Quote log'!$G$3:$G$202,MATCH(SMALL(Engine!$C$2:$C$201,ROWS($A$7:$A49)),Engine!$C$2:$C$201,0))),"")</f>
        <v/>
      </c>
      <c r="E49" s="16" t="str">
        <f>IFERROR(IF(INDEX('Quote log'!$H$3:$H$202,MATCH(SMALL(Engine!$C$2:$C$201,ROWS($A$7:$A49)),Engine!$C$2:$C$201,0))="","",INDEX('Quote log'!$H$3:$H$202,MATCH(SMALL(Engine!$C$2:$C$201,ROWS($A$7:$A49)),Engine!$C$2:$C$201,0))),"")</f>
        <v/>
      </c>
      <c r="F49" s="16" t="str">
        <f t="shared" ca="1" si="1"/>
        <v/>
      </c>
    </row>
    <row r="50" spans="1:6" ht="17.25" x14ac:dyDescent="0.4">
      <c r="A50" s="16" t="str">
        <f>IFERROR(IF(INDEX('Quote log'!$A$3:$A$202,MATCH(SMALL(Engine!$C$2:$C$201,ROWS($A$7:$A50)),Engine!$C$2:$C$201,0))="","",INDEX('Quote log'!$A$3:$A$202,MATCH(SMALL(Engine!$C$2:$C$201,ROWS($A$7:$A50)),Engine!$C$2:$C$201,0))),"")</f>
        <v/>
      </c>
      <c r="B50" s="16" t="str">
        <f>IFERROR(IF(INDEX('Quote log'!$C$3:$C$202,MATCH(SMALL(Engine!$C$2:$C$201,ROWS($A$7:$A50)),Engine!$C$2:$C$201,0))="","",INDEX('Quote log'!$C$3:$C$202,MATCH(SMALL(Engine!$C$2:$C$201,ROWS($A$7:$A50)),Engine!$C$2:$C$201,0))),"")</f>
        <v/>
      </c>
      <c r="C50" s="45" t="str">
        <f>IFERROR(IF(INDEX('Quote log'!$D$3:$D$202,MATCH(SMALL(Engine!$C$2:$C$201,ROWS($A$7:$A50)),Engine!$C$2:$C$201,0))="","",INDEX('Quote log'!$D$3:$D$202,MATCH(SMALL(Engine!$C$2:$C$201,ROWS($A$7:$A50)),Engine!$C$2:$C$201,0))),"")</f>
        <v/>
      </c>
      <c r="D50" s="46" t="str">
        <f>IFERROR(IF(INDEX('Quote log'!$G$3:$G$202,MATCH(SMALL(Engine!$C$2:$C$201,ROWS($A$7:$A50)),Engine!$C$2:$C$201,0))="","",INDEX('Quote log'!$G$3:$G$202,MATCH(SMALL(Engine!$C$2:$C$201,ROWS($A$7:$A50)),Engine!$C$2:$C$201,0))),"")</f>
        <v/>
      </c>
      <c r="E50" s="16" t="str">
        <f>IFERROR(IF(INDEX('Quote log'!$H$3:$H$202,MATCH(SMALL(Engine!$C$2:$C$201,ROWS($A$7:$A50)),Engine!$C$2:$C$201,0))="","",INDEX('Quote log'!$H$3:$H$202,MATCH(SMALL(Engine!$C$2:$C$201,ROWS($A$7:$A50)),Engine!$C$2:$C$201,0))),"")</f>
        <v/>
      </c>
      <c r="F50" s="16" t="str">
        <f t="shared" ca="1" si="1"/>
        <v/>
      </c>
    </row>
    <row r="51" spans="1:6" ht="17.25" x14ac:dyDescent="0.4">
      <c r="A51" s="16" t="str">
        <f>IFERROR(IF(INDEX('Quote log'!$A$3:$A$202,MATCH(SMALL(Engine!$C$2:$C$201,ROWS($A$7:$A51)),Engine!$C$2:$C$201,0))="","",INDEX('Quote log'!$A$3:$A$202,MATCH(SMALL(Engine!$C$2:$C$201,ROWS($A$7:$A51)),Engine!$C$2:$C$201,0))),"")</f>
        <v/>
      </c>
      <c r="B51" s="16" t="str">
        <f>IFERROR(IF(INDEX('Quote log'!$C$3:$C$202,MATCH(SMALL(Engine!$C$2:$C$201,ROWS($A$7:$A51)),Engine!$C$2:$C$201,0))="","",INDEX('Quote log'!$C$3:$C$202,MATCH(SMALL(Engine!$C$2:$C$201,ROWS($A$7:$A51)),Engine!$C$2:$C$201,0))),"")</f>
        <v/>
      </c>
      <c r="C51" s="45" t="str">
        <f>IFERROR(IF(INDEX('Quote log'!$D$3:$D$202,MATCH(SMALL(Engine!$C$2:$C$201,ROWS($A$7:$A51)),Engine!$C$2:$C$201,0))="","",INDEX('Quote log'!$D$3:$D$202,MATCH(SMALL(Engine!$C$2:$C$201,ROWS($A$7:$A51)),Engine!$C$2:$C$201,0))),"")</f>
        <v/>
      </c>
      <c r="D51" s="46" t="str">
        <f>IFERROR(IF(INDEX('Quote log'!$G$3:$G$202,MATCH(SMALL(Engine!$C$2:$C$201,ROWS($A$7:$A51)),Engine!$C$2:$C$201,0))="","",INDEX('Quote log'!$G$3:$G$202,MATCH(SMALL(Engine!$C$2:$C$201,ROWS($A$7:$A51)),Engine!$C$2:$C$201,0))),"")</f>
        <v/>
      </c>
      <c r="E51" s="16" t="str">
        <f>IFERROR(IF(INDEX('Quote log'!$H$3:$H$202,MATCH(SMALL(Engine!$C$2:$C$201,ROWS($A$7:$A51)),Engine!$C$2:$C$201,0))="","",INDEX('Quote log'!$H$3:$H$202,MATCH(SMALL(Engine!$C$2:$C$201,ROWS($A$7:$A51)),Engine!$C$2:$C$201,0))),"")</f>
        <v/>
      </c>
      <c r="F51" s="16" t="str">
        <f t="shared" ca="1" si="1"/>
        <v/>
      </c>
    </row>
    <row r="52" spans="1:6" ht="17.25" x14ac:dyDescent="0.4">
      <c r="A52" s="16" t="str">
        <f>IFERROR(IF(INDEX('Quote log'!$A$3:$A$202,MATCH(SMALL(Engine!$C$2:$C$201,ROWS($A$7:$A52)),Engine!$C$2:$C$201,0))="","",INDEX('Quote log'!$A$3:$A$202,MATCH(SMALL(Engine!$C$2:$C$201,ROWS($A$7:$A52)),Engine!$C$2:$C$201,0))),"")</f>
        <v/>
      </c>
      <c r="B52" s="16" t="str">
        <f>IFERROR(IF(INDEX('Quote log'!$C$3:$C$202,MATCH(SMALL(Engine!$C$2:$C$201,ROWS($A$7:$A52)),Engine!$C$2:$C$201,0))="","",INDEX('Quote log'!$C$3:$C$202,MATCH(SMALL(Engine!$C$2:$C$201,ROWS($A$7:$A52)),Engine!$C$2:$C$201,0))),"")</f>
        <v/>
      </c>
      <c r="C52" s="45" t="str">
        <f>IFERROR(IF(INDEX('Quote log'!$D$3:$D$202,MATCH(SMALL(Engine!$C$2:$C$201,ROWS($A$7:$A52)),Engine!$C$2:$C$201,0))="","",INDEX('Quote log'!$D$3:$D$202,MATCH(SMALL(Engine!$C$2:$C$201,ROWS($A$7:$A52)),Engine!$C$2:$C$201,0))),"")</f>
        <v/>
      </c>
      <c r="D52" s="46" t="str">
        <f>IFERROR(IF(INDEX('Quote log'!$G$3:$G$202,MATCH(SMALL(Engine!$C$2:$C$201,ROWS($A$7:$A52)),Engine!$C$2:$C$201,0))="","",INDEX('Quote log'!$G$3:$G$202,MATCH(SMALL(Engine!$C$2:$C$201,ROWS($A$7:$A52)),Engine!$C$2:$C$201,0))),"")</f>
        <v/>
      </c>
      <c r="E52" s="16" t="str">
        <f>IFERROR(IF(INDEX('Quote log'!$H$3:$H$202,MATCH(SMALL(Engine!$C$2:$C$201,ROWS($A$7:$A52)),Engine!$C$2:$C$201,0))="","",INDEX('Quote log'!$H$3:$H$202,MATCH(SMALL(Engine!$C$2:$C$201,ROWS($A$7:$A52)),Engine!$C$2:$C$201,0))),"")</f>
        <v/>
      </c>
      <c r="F52" s="16" t="str">
        <f t="shared" ca="1" si="1"/>
        <v/>
      </c>
    </row>
    <row r="53" spans="1:6" ht="17.25" x14ac:dyDescent="0.4">
      <c r="A53" s="16" t="str">
        <f>IFERROR(IF(INDEX('Quote log'!$A$3:$A$202,MATCH(SMALL(Engine!$C$2:$C$201,ROWS($A$7:$A53)),Engine!$C$2:$C$201,0))="","",INDEX('Quote log'!$A$3:$A$202,MATCH(SMALL(Engine!$C$2:$C$201,ROWS($A$7:$A53)),Engine!$C$2:$C$201,0))),"")</f>
        <v/>
      </c>
      <c r="B53" s="16" t="str">
        <f>IFERROR(IF(INDEX('Quote log'!$C$3:$C$202,MATCH(SMALL(Engine!$C$2:$C$201,ROWS($A$7:$A53)),Engine!$C$2:$C$201,0))="","",INDEX('Quote log'!$C$3:$C$202,MATCH(SMALL(Engine!$C$2:$C$201,ROWS($A$7:$A53)),Engine!$C$2:$C$201,0))),"")</f>
        <v/>
      </c>
      <c r="C53" s="45" t="str">
        <f>IFERROR(IF(INDEX('Quote log'!$D$3:$D$202,MATCH(SMALL(Engine!$C$2:$C$201,ROWS($A$7:$A53)),Engine!$C$2:$C$201,0))="","",INDEX('Quote log'!$D$3:$D$202,MATCH(SMALL(Engine!$C$2:$C$201,ROWS($A$7:$A53)),Engine!$C$2:$C$201,0))),"")</f>
        <v/>
      </c>
      <c r="D53" s="46" t="str">
        <f>IFERROR(IF(INDEX('Quote log'!$G$3:$G$202,MATCH(SMALL(Engine!$C$2:$C$201,ROWS($A$7:$A53)),Engine!$C$2:$C$201,0))="","",INDEX('Quote log'!$G$3:$G$202,MATCH(SMALL(Engine!$C$2:$C$201,ROWS($A$7:$A53)),Engine!$C$2:$C$201,0))),"")</f>
        <v/>
      </c>
      <c r="E53" s="16" t="str">
        <f>IFERROR(IF(INDEX('Quote log'!$H$3:$H$202,MATCH(SMALL(Engine!$C$2:$C$201,ROWS($A$7:$A53)),Engine!$C$2:$C$201,0))="","",INDEX('Quote log'!$H$3:$H$202,MATCH(SMALL(Engine!$C$2:$C$201,ROWS($A$7:$A53)),Engine!$C$2:$C$201,0))),"")</f>
        <v/>
      </c>
      <c r="F53" s="16" t="str">
        <f t="shared" ca="1" si="1"/>
        <v/>
      </c>
    </row>
    <row r="54" spans="1:6" ht="17.25" x14ac:dyDescent="0.4">
      <c r="A54" s="16" t="str">
        <f>IFERROR(IF(INDEX('Quote log'!$A$3:$A$202,MATCH(SMALL(Engine!$C$2:$C$201,ROWS($A$7:$A54)),Engine!$C$2:$C$201,0))="","",INDEX('Quote log'!$A$3:$A$202,MATCH(SMALL(Engine!$C$2:$C$201,ROWS($A$7:$A54)),Engine!$C$2:$C$201,0))),"")</f>
        <v/>
      </c>
      <c r="B54" s="16" t="str">
        <f>IFERROR(IF(INDEX('Quote log'!$C$3:$C$202,MATCH(SMALL(Engine!$C$2:$C$201,ROWS($A$7:$A54)),Engine!$C$2:$C$201,0))="","",INDEX('Quote log'!$C$3:$C$202,MATCH(SMALL(Engine!$C$2:$C$201,ROWS($A$7:$A54)),Engine!$C$2:$C$201,0))),"")</f>
        <v/>
      </c>
      <c r="C54" s="45" t="str">
        <f>IFERROR(IF(INDEX('Quote log'!$D$3:$D$202,MATCH(SMALL(Engine!$C$2:$C$201,ROWS($A$7:$A54)),Engine!$C$2:$C$201,0))="","",INDEX('Quote log'!$D$3:$D$202,MATCH(SMALL(Engine!$C$2:$C$201,ROWS($A$7:$A54)),Engine!$C$2:$C$201,0))),"")</f>
        <v/>
      </c>
      <c r="D54" s="46" t="str">
        <f>IFERROR(IF(INDEX('Quote log'!$G$3:$G$202,MATCH(SMALL(Engine!$C$2:$C$201,ROWS($A$7:$A54)),Engine!$C$2:$C$201,0))="","",INDEX('Quote log'!$G$3:$G$202,MATCH(SMALL(Engine!$C$2:$C$201,ROWS($A$7:$A54)),Engine!$C$2:$C$201,0))),"")</f>
        <v/>
      </c>
      <c r="E54" s="16" t="str">
        <f>IFERROR(IF(INDEX('Quote log'!$H$3:$H$202,MATCH(SMALL(Engine!$C$2:$C$201,ROWS($A$7:$A54)),Engine!$C$2:$C$201,0))="","",INDEX('Quote log'!$H$3:$H$202,MATCH(SMALL(Engine!$C$2:$C$201,ROWS($A$7:$A54)),Engine!$C$2:$C$201,0))),"")</f>
        <v/>
      </c>
      <c r="F54" s="16" t="str">
        <f t="shared" ca="1" si="1"/>
        <v/>
      </c>
    </row>
    <row r="55" spans="1:6" ht="17.25" x14ac:dyDescent="0.4">
      <c r="A55" s="16" t="str">
        <f>IFERROR(IF(INDEX('Quote log'!$A$3:$A$202,MATCH(SMALL(Engine!$C$2:$C$201,ROWS($A$7:$A55)),Engine!$C$2:$C$201,0))="","",INDEX('Quote log'!$A$3:$A$202,MATCH(SMALL(Engine!$C$2:$C$201,ROWS($A$7:$A55)),Engine!$C$2:$C$201,0))),"")</f>
        <v/>
      </c>
      <c r="B55" s="16" t="str">
        <f>IFERROR(IF(INDEX('Quote log'!$C$3:$C$202,MATCH(SMALL(Engine!$C$2:$C$201,ROWS($A$7:$A55)),Engine!$C$2:$C$201,0))="","",INDEX('Quote log'!$C$3:$C$202,MATCH(SMALL(Engine!$C$2:$C$201,ROWS($A$7:$A55)),Engine!$C$2:$C$201,0))),"")</f>
        <v/>
      </c>
      <c r="C55" s="45" t="str">
        <f>IFERROR(IF(INDEX('Quote log'!$D$3:$D$202,MATCH(SMALL(Engine!$C$2:$C$201,ROWS($A$7:$A55)),Engine!$C$2:$C$201,0))="","",INDEX('Quote log'!$D$3:$D$202,MATCH(SMALL(Engine!$C$2:$C$201,ROWS($A$7:$A55)),Engine!$C$2:$C$201,0))),"")</f>
        <v/>
      </c>
      <c r="D55" s="46" t="str">
        <f>IFERROR(IF(INDEX('Quote log'!$G$3:$G$202,MATCH(SMALL(Engine!$C$2:$C$201,ROWS($A$7:$A55)),Engine!$C$2:$C$201,0))="","",INDEX('Quote log'!$G$3:$G$202,MATCH(SMALL(Engine!$C$2:$C$201,ROWS($A$7:$A55)),Engine!$C$2:$C$201,0))),"")</f>
        <v/>
      </c>
      <c r="E55" s="16" t="str">
        <f>IFERROR(IF(INDEX('Quote log'!$H$3:$H$202,MATCH(SMALL(Engine!$C$2:$C$201,ROWS($A$7:$A55)),Engine!$C$2:$C$201,0))="","",INDEX('Quote log'!$H$3:$H$202,MATCH(SMALL(Engine!$C$2:$C$201,ROWS($A$7:$A55)),Engine!$C$2:$C$201,0))),"")</f>
        <v/>
      </c>
      <c r="F55" s="16" t="str">
        <f t="shared" ca="1" si="1"/>
        <v/>
      </c>
    </row>
    <row r="56" spans="1:6" ht="17.25" x14ac:dyDescent="0.4">
      <c r="A56" s="16" t="str">
        <f>IFERROR(IF(INDEX('Quote log'!$A$3:$A$202,MATCH(SMALL(Engine!$C$2:$C$201,ROWS($A$7:$A56)),Engine!$C$2:$C$201,0))="","",INDEX('Quote log'!$A$3:$A$202,MATCH(SMALL(Engine!$C$2:$C$201,ROWS($A$7:$A56)),Engine!$C$2:$C$201,0))),"")</f>
        <v/>
      </c>
      <c r="B56" s="16" t="str">
        <f>IFERROR(IF(INDEX('Quote log'!$C$3:$C$202,MATCH(SMALL(Engine!$C$2:$C$201,ROWS($A$7:$A56)),Engine!$C$2:$C$201,0))="","",INDEX('Quote log'!$C$3:$C$202,MATCH(SMALL(Engine!$C$2:$C$201,ROWS($A$7:$A56)),Engine!$C$2:$C$201,0))),"")</f>
        <v/>
      </c>
      <c r="C56" s="45" t="str">
        <f>IFERROR(IF(INDEX('Quote log'!$D$3:$D$202,MATCH(SMALL(Engine!$C$2:$C$201,ROWS($A$7:$A56)),Engine!$C$2:$C$201,0))="","",INDEX('Quote log'!$D$3:$D$202,MATCH(SMALL(Engine!$C$2:$C$201,ROWS($A$7:$A56)),Engine!$C$2:$C$201,0))),"")</f>
        <v/>
      </c>
      <c r="D56" s="46" t="str">
        <f>IFERROR(IF(INDEX('Quote log'!$G$3:$G$202,MATCH(SMALL(Engine!$C$2:$C$201,ROWS($A$7:$A56)),Engine!$C$2:$C$201,0))="","",INDEX('Quote log'!$G$3:$G$202,MATCH(SMALL(Engine!$C$2:$C$201,ROWS($A$7:$A56)),Engine!$C$2:$C$201,0))),"")</f>
        <v/>
      </c>
      <c r="E56" s="16" t="str">
        <f>IFERROR(IF(INDEX('Quote log'!$H$3:$H$202,MATCH(SMALL(Engine!$C$2:$C$201,ROWS($A$7:$A56)),Engine!$C$2:$C$201,0))="","",INDEX('Quote log'!$H$3:$H$202,MATCH(SMALL(Engine!$C$2:$C$201,ROWS($A$7:$A56)),Engine!$C$2:$C$201,0))),"")</f>
        <v/>
      </c>
      <c r="F56" s="16" t="str">
        <f t="shared" ca="1" si="1"/>
        <v/>
      </c>
    </row>
    <row r="57" spans="1:6" ht="17.25" x14ac:dyDescent="0.4">
      <c r="A57" s="16" t="str">
        <f>IFERROR(IF(INDEX('Quote log'!$A$3:$A$202,MATCH(SMALL(Engine!$C$2:$C$201,ROWS($A$7:$A57)),Engine!$C$2:$C$201,0))="","",INDEX('Quote log'!$A$3:$A$202,MATCH(SMALL(Engine!$C$2:$C$201,ROWS($A$7:$A57)),Engine!$C$2:$C$201,0))),"")</f>
        <v/>
      </c>
      <c r="B57" s="16" t="str">
        <f>IFERROR(IF(INDEX('Quote log'!$C$3:$C$202,MATCH(SMALL(Engine!$C$2:$C$201,ROWS($A$7:$A57)),Engine!$C$2:$C$201,0))="","",INDEX('Quote log'!$C$3:$C$202,MATCH(SMALL(Engine!$C$2:$C$201,ROWS($A$7:$A57)),Engine!$C$2:$C$201,0))),"")</f>
        <v/>
      </c>
      <c r="C57" s="45" t="str">
        <f>IFERROR(IF(INDEX('Quote log'!$D$3:$D$202,MATCH(SMALL(Engine!$C$2:$C$201,ROWS($A$7:$A57)),Engine!$C$2:$C$201,0))="","",INDEX('Quote log'!$D$3:$D$202,MATCH(SMALL(Engine!$C$2:$C$201,ROWS($A$7:$A57)),Engine!$C$2:$C$201,0))),"")</f>
        <v/>
      </c>
      <c r="D57" s="46" t="str">
        <f>IFERROR(IF(INDEX('Quote log'!$G$3:$G$202,MATCH(SMALL(Engine!$C$2:$C$201,ROWS($A$7:$A57)),Engine!$C$2:$C$201,0))="","",INDEX('Quote log'!$G$3:$G$202,MATCH(SMALL(Engine!$C$2:$C$201,ROWS($A$7:$A57)),Engine!$C$2:$C$201,0))),"")</f>
        <v/>
      </c>
      <c r="E57" s="16" t="str">
        <f>IFERROR(IF(INDEX('Quote log'!$H$3:$H$202,MATCH(SMALL(Engine!$C$2:$C$201,ROWS($A$7:$A57)),Engine!$C$2:$C$201,0))="","",INDEX('Quote log'!$H$3:$H$202,MATCH(SMALL(Engine!$C$2:$C$201,ROWS($A$7:$A57)),Engine!$C$2:$C$201,0))),"")</f>
        <v/>
      </c>
      <c r="F57" s="16" t="str">
        <f t="shared" ca="1" si="1"/>
        <v/>
      </c>
    </row>
    <row r="58" spans="1:6" ht="17.25" x14ac:dyDescent="0.4">
      <c r="A58" s="16" t="str">
        <f>IFERROR(IF(INDEX('Quote log'!$A$3:$A$202,MATCH(SMALL(Engine!$C$2:$C$201,ROWS($A$7:$A58)),Engine!$C$2:$C$201,0))="","",INDEX('Quote log'!$A$3:$A$202,MATCH(SMALL(Engine!$C$2:$C$201,ROWS($A$7:$A58)),Engine!$C$2:$C$201,0))),"")</f>
        <v/>
      </c>
      <c r="B58" s="16" t="str">
        <f>IFERROR(IF(INDEX('Quote log'!$C$3:$C$202,MATCH(SMALL(Engine!$C$2:$C$201,ROWS($A$7:$A58)),Engine!$C$2:$C$201,0))="","",INDEX('Quote log'!$C$3:$C$202,MATCH(SMALL(Engine!$C$2:$C$201,ROWS($A$7:$A58)),Engine!$C$2:$C$201,0))),"")</f>
        <v/>
      </c>
      <c r="C58" s="45" t="str">
        <f>IFERROR(IF(INDEX('Quote log'!$D$3:$D$202,MATCH(SMALL(Engine!$C$2:$C$201,ROWS($A$7:$A58)),Engine!$C$2:$C$201,0))="","",INDEX('Quote log'!$D$3:$D$202,MATCH(SMALL(Engine!$C$2:$C$201,ROWS($A$7:$A58)),Engine!$C$2:$C$201,0))),"")</f>
        <v/>
      </c>
      <c r="D58" s="46" t="str">
        <f>IFERROR(IF(INDEX('Quote log'!$G$3:$G$202,MATCH(SMALL(Engine!$C$2:$C$201,ROWS($A$7:$A58)),Engine!$C$2:$C$201,0))="","",INDEX('Quote log'!$G$3:$G$202,MATCH(SMALL(Engine!$C$2:$C$201,ROWS($A$7:$A58)),Engine!$C$2:$C$201,0))),"")</f>
        <v/>
      </c>
      <c r="E58" s="16" t="str">
        <f>IFERROR(IF(INDEX('Quote log'!$H$3:$H$202,MATCH(SMALL(Engine!$C$2:$C$201,ROWS($A$7:$A58)),Engine!$C$2:$C$201,0))="","",INDEX('Quote log'!$H$3:$H$202,MATCH(SMALL(Engine!$C$2:$C$201,ROWS($A$7:$A58)),Engine!$C$2:$C$201,0))),"")</f>
        <v/>
      </c>
      <c r="F58" s="16" t="str">
        <f t="shared" ca="1" si="1"/>
        <v/>
      </c>
    </row>
    <row r="59" spans="1:6" ht="17.25" x14ac:dyDescent="0.4">
      <c r="A59" s="16" t="str">
        <f>IFERROR(IF(INDEX('Quote log'!$A$3:$A$202,MATCH(SMALL(Engine!$C$2:$C$201,ROWS($A$7:$A59)),Engine!$C$2:$C$201,0))="","",INDEX('Quote log'!$A$3:$A$202,MATCH(SMALL(Engine!$C$2:$C$201,ROWS($A$7:$A59)),Engine!$C$2:$C$201,0))),"")</f>
        <v/>
      </c>
      <c r="B59" s="16" t="str">
        <f>IFERROR(IF(INDEX('Quote log'!$C$3:$C$202,MATCH(SMALL(Engine!$C$2:$C$201,ROWS($A$7:$A59)),Engine!$C$2:$C$201,0))="","",INDEX('Quote log'!$C$3:$C$202,MATCH(SMALL(Engine!$C$2:$C$201,ROWS($A$7:$A59)),Engine!$C$2:$C$201,0))),"")</f>
        <v/>
      </c>
      <c r="C59" s="45" t="str">
        <f>IFERROR(IF(INDEX('Quote log'!$D$3:$D$202,MATCH(SMALL(Engine!$C$2:$C$201,ROWS($A$7:$A59)),Engine!$C$2:$C$201,0))="","",INDEX('Quote log'!$D$3:$D$202,MATCH(SMALL(Engine!$C$2:$C$201,ROWS($A$7:$A59)),Engine!$C$2:$C$201,0))),"")</f>
        <v/>
      </c>
      <c r="D59" s="46" t="str">
        <f>IFERROR(IF(INDEX('Quote log'!$G$3:$G$202,MATCH(SMALL(Engine!$C$2:$C$201,ROWS($A$7:$A59)),Engine!$C$2:$C$201,0))="","",INDEX('Quote log'!$G$3:$G$202,MATCH(SMALL(Engine!$C$2:$C$201,ROWS($A$7:$A59)),Engine!$C$2:$C$201,0))),"")</f>
        <v/>
      </c>
      <c r="E59" s="16" t="str">
        <f>IFERROR(IF(INDEX('Quote log'!$H$3:$H$202,MATCH(SMALL(Engine!$C$2:$C$201,ROWS($A$7:$A59)),Engine!$C$2:$C$201,0))="","",INDEX('Quote log'!$H$3:$H$202,MATCH(SMALL(Engine!$C$2:$C$201,ROWS($A$7:$A59)),Engine!$C$2:$C$201,0))),"")</f>
        <v/>
      </c>
      <c r="F59" s="16" t="str">
        <f t="shared" ca="1" si="1"/>
        <v/>
      </c>
    </row>
    <row r="60" spans="1:6" ht="17.25" x14ac:dyDescent="0.4">
      <c r="A60" s="16" t="str">
        <f>IFERROR(IF(INDEX('Quote log'!$A$3:$A$202,MATCH(SMALL(Engine!$C$2:$C$201,ROWS($A$7:$A60)),Engine!$C$2:$C$201,0))="","",INDEX('Quote log'!$A$3:$A$202,MATCH(SMALL(Engine!$C$2:$C$201,ROWS($A$7:$A60)),Engine!$C$2:$C$201,0))),"")</f>
        <v/>
      </c>
      <c r="B60" s="16" t="str">
        <f>IFERROR(IF(INDEX('Quote log'!$C$3:$C$202,MATCH(SMALL(Engine!$C$2:$C$201,ROWS($A$7:$A60)),Engine!$C$2:$C$201,0))="","",INDEX('Quote log'!$C$3:$C$202,MATCH(SMALL(Engine!$C$2:$C$201,ROWS($A$7:$A60)),Engine!$C$2:$C$201,0))),"")</f>
        <v/>
      </c>
      <c r="C60" s="45" t="str">
        <f>IFERROR(IF(INDEX('Quote log'!$D$3:$D$202,MATCH(SMALL(Engine!$C$2:$C$201,ROWS($A$7:$A60)),Engine!$C$2:$C$201,0))="","",INDEX('Quote log'!$D$3:$D$202,MATCH(SMALL(Engine!$C$2:$C$201,ROWS($A$7:$A60)),Engine!$C$2:$C$201,0))),"")</f>
        <v/>
      </c>
      <c r="D60" s="46" t="str">
        <f>IFERROR(IF(INDEX('Quote log'!$G$3:$G$202,MATCH(SMALL(Engine!$C$2:$C$201,ROWS($A$7:$A60)),Engine!$C$2:$C$201,0))="","",INDEX('Quote log'!$G$3:$G$202,MATCH(SMALL(Engine!$C$2:$C$201,ROWS($A$7:$A60)),Engine!$C$2:$C$201,0))),"")</f>
        <v/>
      </c>
      <c r="E60" s="16" t="str">
        <f>IFERROR(IF(INDEX('Quote log'!$H$3:$H$202,MATCH(SMALL(Engine!$C$2:$C$201,ROWS($A$7:$A60)),Engine!$C$2:$C$201,0))="","",INDEX('Quote log'!$H$3:$H$202,MATCH(SMALL(Engine!$C$2:$C$201,ROWS($A$7:$A60)),Engine!$C$2:$C$201,0))),"")</f>
        <v/>
      </c>
      <c r="F60" s="16" t="str">
        <f t="shared" ca="1" si="1"/>
        <v/>
      </c>
    </row>
    <row r="61" spans="1:6" ht="17.25" x14ac:dyDescent="0.4">
      <c r="A61" s="16" t="str">
        <f>IFERROR(IF(INDEX('Quote log'!$A$3:$A$202,MATCH(SMALL(Engine!$C$2:$C$201,ROWS($A$7:$A61)),Engine!$C$2:$C$201,0))="","",INDEX('Quote log'!$A$3:$A$202,MATCH(SMALL(Engine!$C$2:$C$201,ROWS($A$7:$A61)),Engine!$C$2:$C$201,0))),"")</f>
        <v/>
      </c>
      <c r="B61" s="16" t="str">
        <f>IFERROR(IF(INDEX('Quote log'!$C$3:$C$202,MATCH(SMALL(Engine!$C$2:$C$201,ROWS($A$7:$A61)),Engine!$C$2:$C$201,0))="","",INDEX('Quote log'!$C$3:$C$202,MATCH(SMALL(Engine!$C$2:$C$201,ROWS($A$7:$A61)),Engine!$C$2:$C$201,0))),"")</f>
        <v/>
      </c>
      <c r="C61" s="45" t="str">
        <f>IFERROR(IF(INDEX('Quote log'!$D$3:$D$202,MATCH(SMALL(Engine!$C$2:$C$201,ROWS($A$7:$A61)),Engine!$C$2:$C$201,0))="","",INDEX('Quote log'!$D$3:$D$202,MATCH(SMALL(Engine!$C$2:$C$201,ROWS($A$7:$A61)),Engine!$C$2:$C$201,0))),"")</f>
        <v/>
      </c>
      <c r="D61" s="46" t="str">
        <f>IFERROR(IF(INDEX('Quote log'!$G$3:$G$202,MATCH(SMALL(Engine!$C$2:$C$201,ROWS($A$7:$A61)),Engine!$C$2:$C$201,0))="","",INDEX('Quote log'!$G$3:$G$202,MATCH(SMALL(Engine!$C$2:$C$201,ROWS($A$7:$A61)),Engine!$C$2:$C$201,0))),"")</f>
        <v/>
      </c>
      <c r="E61" s="16" t="str">
        <f>IFERROR(IF(INDEX('Quote log'!$H$3:$H$202,MATCH(SMALL(Engine!$C$2:$C$201,ROWS($A$7:$A61)),Engine!$C$2:$C$201,0))="","",INDEX('Quote log'!$H$3:$H$202,MATCH(SMALL(Engine!$C$2:$C$201,ROWS($A$7:$A61)),Engine!$C$2:$C$201,0))),"")</f>
        <v/>
      </c>
      <c r="F61" s="16" t="str">
        <f t="shared" ca="1" si="1"/>
        <v/>
      </c>
    </row>
    <row r="62" spans="1:6" ht="17.25" x14ac:dyDescent="0.4">
      <c r="A62" s="16" t="str">
        <f>IFERROR(IF(INDEX('Quote log'!$A$3:$A$202,MATCH(SMALL(Engine!$C$2:$C$201,ROWS($A$7:$A62)),Engine!$C$2:$C$201,0))="","",INDEX('Quote log'!$A$3:$A$202,MATCH(SMALL(Engine!$C$2:$C$201,ROWS($A$7:$A62)),Engine!$C$2:$C$201,0))),"")</f>
        <v/>
      </c>
      <c r="B62" s="16" t="str">
        <f>IFERROR(IF(INDEX('Quote log'!$C$3:$C$202,MATCH(SMALL(Engine!$C$2:$C$201,ROWS($A$7:$A62)),Engine!$C$2:$C$201,0))="","",INDEX('Quote log'!$C$3:$C$202,MATCH(SMALL(Engine!$C$2:$C$201,ROWS($A$7:$A62)),Engine!$C$2:$C$201,0))),"")</f>
        <v/>
      </c>
      <c r="C62" s="45" t="str">
        <f>IFERROR(IF(INDEX('Quote log'!$D$3:$D$202,MATCH(SMALL(Engine!$C$2:$C$201,ROWS($A$7:$A62)),Engine!$C$2:$C$201,0))="","",INDEX('Quote log'!$D$3:$D$202,MATCH(SMALL(Engine!$C$2:$C$201,ROWS($A$7:$A62)),Engine!$C$2:$C$201,0))),"")</f>
        <v/>
      </c>
      <c r="D62" s="46" t="str">
        <f>IFERROR(IF(INDEX('Quote log'!$G$3:$G$202,MATCH(SMALL(Engine!$C$2:$C$201,ROWS($A$7:$A62)),Engine!$C$2:$C$201,0))="","",INDEX('Quote log'!$G$3:$G$202,MATCH(SMALL(Engine!$C$2:$C$201,ROWS($A$7:$A62)),Engine!$C$2:$C$201,0))),"")</f>
        <v/>
      </c>
      <c r="E62" s="16" t="str">
        <f>IFERROR(IF(INDEX('Quote log'!$H$3:$H$202,MATCH(SMALL(Engine!$C$2:$C$201,ROWS($A$7:$A62)),Engine!$C$2:$C$201,0))="","",INDEX('Quote log'!$H$3:$H$202,MATCH(SMALL(Engine!$C$2:$C$201,ROWS($A$7:$A62)),Engine!$C$2:$C$201,0))),"")</f>
        <v/>
      </c>
      <c r="F62" s="16" t="str">
        <f t="shared" ca="1" si="1"/>
        <v/>
      </c>
    </row>
    <row r="63" spans="1:6" ht="17.25" x14ac:dyDescent="0.4">
      <c r="A63" s="16" t="str">
        <f>IFERROR(IF(INDEX('Quote log'!$A$3:$A$202,MATCH(SMALL(Engine!$C$2:$C$201,ROWS($A$7:$A63)),Engine!$C$2:$C$201,0))="","",INDEX('Quote log'!$A$3:$A$202,MATCH(SMALL(Engine!$C$2:$C$201,ROWS($A$7:$A63)),Engine!$C$2:$C$201,0))),"")</f>
        <v/>
      </c>
      <c r="B63" s="16" t="str">
        <f>IFERROR(IF(INDEX('Quote log'!$C$3:$C$202,MATCH(SMALL(Engine!$C$2:$C$201,ROWS($A$7:$A63)),Engine!$C$2:$C$201,0))="","",INDEX('Quote log'!$C$3:$C$202,MATCH(SMALL(Engine!$C$2:$C$201,ROWS($A$7:$A63)),Engine!$C$2:$C$201,0))),"")</f>
        <v/>
      </c>
      <c r="C63" s="45" t="str">
        <f>IFERROR(IF(INDEX('Quote log'!$D$3:$D$202,MATCH(SMALL(Engine!$C$2:$C$201,ROWS($A$7:$A63)),Engine!$C$2:$C$201,0))="","",INDEX('Quote log'!$D$3:$D$202,MATCH(SMALL(Engine!$C$2:$C$201,ROWS($A$7:$A63)),Engine!$C$2:$C$201,0))),"")</f>
        <v/>
      </c>
      <c r="D63" s="46" t="str">
        <f>IFERROR(IF(INDEX('Quote log'!$G$3:$G$202,MATCH(SMALL(Engine!$C$2:$C$201,ROWS($A$7:$A63)),Engine!$C$2:$C$201,0))="","",INDEX('Quote log'!$G$3:$G$202,MATCH(SMALL(Engine!$C$2:$C$201,ROWS($A$7:$A63)),Engine!$C$2:$C$201,0))),"")</f>
        <v/>
      </c>
      <c r="E63" s="16" t="str">
        <f>IFERROR(IF(INDEX('Quote log'!$H$3:$H$202,MATCH(SMALL(Engine!$C$2:$C$201,ROWS($A$7:$A63)),Engine!$C$2:$C$201,0))="","",INDEX('Quote log'!$H$3:$H$202,MATCH(SMALL(Engine!$C$2:$C$201,ROWS($A$7:$A63)),Engine!$C$2:$C$201,0))),"")</f>
        <v/>
      </c>
      <c r="F63" s="16" t="str">
        <f t="shared" ca="1" si="1"/>
        <v/>
      </c>
    </row>
    <row r="64" spans="1:6" ht="17.25" x14ac:dyDescent="0.4">
      <c r="A64" s="16" t="str">
        <f>IFERROR(IF(INDEX('Quote log'!$A$3:$A$202,MATCH(SMALL(Engine!$C$2:$C$201,ROWS($A$7:$A64)),Engine!$C$2:$C$201,0))="","",INDEX('Quote log'!$A$3:$A$202,MATCH(SMALL(Engine!$C$2:$C$201,ROWS($A$7:$A64)),Engine!$C$2:$C$201,0))),"")</f>
        <v/>
      </c>
      <c r="B64" s="16" t="str">
        <f>IFERROR(IF(INDEX('Quote log'!$C$3:$C$202,MATCH(SMALL(Engine!$C$2:$C$201,ROWS($A$7:$A64)),Engine!$C$2:$C$201,0))="","",INDEX('Quote log'!$C$3:$C$202,MATCH(SMALL(Engine!$C$2:$C$201,ROWS($A$7:$A64)),Engine!$C$2:$C$201,0))),"")</f>
        <v/>
      </c>
      <c r="C64" s="45" t="str">
        <f>IFERROR(IF(INDEX('Quote log'!$D$3:$D$202,MATCH(SMALL(Engine!$C$2:$C$201,ROWS($A$7:$A64)),Engine!$C$2:$C$201,0))="","",INDEX('Quote log'!$D$3:$D$202,MATCH(SMALL(Engine!$C$2:$C$201,ROWS($A$7:$A64)),Engine!$C$2:$C$201,0))),"")</f>
        <v/>
      </c>
      <c r="D64" s="46" t="str">
        <f>IFERROR(IF(INDEX('Quote log'!$G$3:$G$202,MATCH(SMALL(Engine!$C$2:$C$201,ROWS($A$7:$A64)),Engine!$C$2:$C$201,0))="","",INDEX('Quote log'!$G$3:$G$202,MATCH(SMALL(Engine!$C$2:$C$201,ROWS($A$7:$A64)),Engine!$C$2:$C$201,0))),"")</f>
        <v/>
      </c>
      <c r="E64" s="16" t="str">
        <f>IFERROR(IF(INDEX('Quote log'!$H$3:$H$202,MATCH(SMALL(Engine!$C$2:$C$201,ROWS($A$7:$A64)),Engine!$C$2:$C$201,0))="","",INDEX('Quote log'!$H$3:$H$202,MATCH(SMALL(Engine!$C$2:$C$201,ROWS($A$7:$A64)),Engine!$C$2:$C$201,0))),"")</f>
        <v/>
      </c>
      <c r="F64" s="16" t="str">
        <f t="shared" ca="1" si="1"/>
        <v/>
      </c>
    </row>
    <row r="65" spans="1:6" ht="17.25" x14ac:dyDescent="0.4">
      <c r="A65" s="16" t="str">
        <f>IFERROR(IF(INDEX('Quote log'!$A$3:$A$202,MATCH(SMALL(Engine!$C$2:$C$201,ROWS($A$7:$A65)),Engine!$C$2:$C$201,0))="","",INDEX('Quote log'!$A$3:$A$202,MATCH(SMALL(Engine!$C$2:$C$201,ROWS($A$7:$A65)),Engine!$C$2:$C$201,0))),"")</f>
        <v/>
      </c>
      <c r="B65" s="16" t="str">
        <f>IFERROR(IF(INDEX('Quote log'!$C$3:$C$202,MATCH(SMALL(Engine!$C$2:$C$201,ROWS($A$7:$A65)),Engine!$C$2:$C$201,0))="","",INDEX('Quote log'!$C$3:$C$202,MATCH(SMALL(Engine!$C$2:$C$201,ROWS($A$7:$A65)),Engine!$C$2:$C$201,0))),"")</f>
        <v/>
      </c>
      <c r="C65" s="45" t="str">
        <f>IFERROR(IF(INDEX('Quote log'!$D$3:$D$202,MATCH(SMALL(Engine!$C$2:$C$201,ROWS($A$7:$A65)),Engine!$C$2:$C$201,0))="","",INDEX('Quote log'!$D$3:$D$202,MATCH(SMALL(Engine!$C$2:$C$201,ROWS($A$7:$A65)),Engine!$C$2:$C$201,0))),"")</f>
        <v/>
      </c>
      <c r="D65" s="46" t="str">
        <f>IFERROR(IF(INDEX('Quote log'!$G$3:$G$202,MATCH(SMALL(Engine!$C$2:$C$201,ROWS($A$7:$A65)),Engine!$C$2:$C$201,0))="","",INDEX('Quote log'!$G$3:$G$202,MATCH(SMALL(Engine!$C$2:$C$201,ROWS($A$7:$A65)),Engine!$C$2:$C$201,0))),"")</f>
        <v/>
      </c>
      <c r="E65" s="16" t="str">
        <f>IFERROR(IF(INDEX('Quote log'!$H$3:$H$202,MATCH(SMALL(Engine!$C$2:$C$201,ROWS($A$7:$A65)),Engine!$C$2:$C$201,0))="","",INDEX('Quote log'!$H$3:$H$202,MATCH(SMALL(Engine!$C$2:$C$201,ROWS($A$7:$A65)),Engine!$C$2:$C$201,0))),"")</f>
        <v/>
      </c>
      <c r="F65" s="16" t="str">
        <f t="shared" ca="1" si="1"/>
        <v/>
      </c>
    </row>
    <row r="66" spans="1:6" ht="17.25" x14ac:dyDescent="0.4">
      <c r="A66" s="16" t="str">
        <f>IFERROR(IF(INDEX('Quote log'!$A$3:$A$202,MATCH(SMALL(Engine!$C$2:$C$201,ROWS($A$7:$A66)),Engine!$C$2:$C$201,0))="","",INDEX('Quote log'!$A$3:$A$202,MATCH(SMALL(Engine!$C$2:$C$201,ROWS($A$7:$A66)),Engine!$C$2:$C$201,0))),"")</f>
        <v/>
      </c>
      <c r="B66" s="16" t="str">
        <f>IFERROR(IF(INDEX('Quote log'!$C$3:$C$202,MATCH(SMALL(Engine!$C$2:$C$201,ROWS($A$7:$A66)),Engine!$C$2:$C$201,0))="","",INDEX('Quote log'!$C$3:$C$202,MATCH(SMALL(Engine!$C$2:$C$201,ROWS($A$7:$A66)),Engine!$C$2:$C$201,0))),"")</f>
        <v/>
      </c>
      <c r="C66" s="45" t="str">
        <f>IFERROR(IF(INDEX('Quote log'!$D$3:$D$202,MATCH(SMALL(Engine!$C$2:$C$201,ROWS($A$7:$A66)),Engine!$C$2:$C$201,0))="","",INDEX('Quote log'!$D$3:$D$202,MATCH(SMALL(Engine!$C$2:$C$201,ROWS($A$7:$A66)),Engine!$C$2:$C$201,0))),"")</f>
        <v/>
      </c>
      <c r="D66" s="46" t="str">
        <f>IFERROR(IF(INDEX('Quote log'!$G$3:$G$202,MATCH(SMALL(Engine!$C$2:$C$201,ROWS($A$7:$A66)),Engine!$C$2:$C$201,0))="","",INDEX('Quote log'!$G$3:$G$202,MATCH(SMALL(Engine!$C$2:$C$201,ROWS($A$7:$A66)),Engine!$C$2:$C$201,0))),"")</f>
        <v/>
      </c>
      <c r="E66" s="16" t="str">
        <f>IFERROR(IF(INDEX('Quote log'!$H$3:$H$202,MATCH(SMALL(Engine!$C$2:$C$201,ROWS($A$7:$A66)),Engine!$C$2:$C$201,0))="","",INDEX('Quote log'!$H$3:$H$202,MATCH(SMALL(Engine!$C$2:$C$201,ROWS($A$7:$A66)),Engine!$C$2:$C$201,0))),"")</f>
        <v/>
      </c>
      <c r="F66" s="16" t="str">
        <f t="shared" ca="1" si="1"/>
        <v/>
      </c>
    </row>
    <row r="67" spans="1:6" ht="17.25" x14ac:dyDescent="0.4">
      <c r="A67" s="16" t="str">
        <f>IFERROR(IF(INDEX('Quote log'!$A$3:$A$202,MATCH(SMALL(Engine!$C$2:$C$201,ROWS($A$7:$A67)),Engine!$C$2:$C$201,0))="","",INDEX('Quote log'!$A$3:$A$202,MATCH(SMALL(Engine!$C$2:$C$201,ROWS($A$7:$A67)),Engine!$C$2:$C$201,0))),"")</f>
        <v/>
      </c>
      <c r="B67" s="16" t="str">
        <f>IFERROR(IF(INDEX('Quote log'!$C$3:$C$202,MATCH(SMALL(Engine!$C$2:$C$201,ROWS($A$7:$A67)),Engine!$C$2:$C$201,0))="","",INDEX('Quote log'!$C$3:$C$202,MATCH(SMALL(Engine!$C$2:$C$201,ROWS($A$7:$A67)),Engine!$C$2:$C$201,0))),"")</f>
        <v/>
      </c>
      <c r="C67" s="45" t="str">
        <f>IFERROR(IF(INDEX('Quote log'!$D$3:$D$202,MATCH(SMALL(Engine!$C$2:$C$201,ROWS($A$7:$A67)),Engine!$C$2:$C$201,0))="","",INDEX('Quote log'!$D$3:$D$202,MATCH(SMALL(Engine!$C$2:$C$201,ROWS($A$7:$A67)),Engine!$C$2:$C$201,0))),"")</f>
        <v/>
      </c>
      <c r="D67" s="46" t="str">
        <f>IFERROR(IF(INDEX('Quote log'!$G$3:$G$202,MATCH(SMALL(Engine!$C$2:$C$201,ROWS($A$7:$A67)),Engine!$C$2:$C$201,0))="","",INDEX('Quote log'!$G$3:$G$202,MATCH(SMALL(Engine!$C$2:$C$201,ROWS($A$7:$A67)),Engine!$C$2:$C$201,0))),"")</f>
        <v/>
      </c>
      <c r="E67" s="16" t="str">
        <f>IFERROR(IF(INDEX('Quote log'!$H$3:$H$202,MATCH(SMALL(Engine!$C$2:$C$201,ROWS($A$7:$A67)),Engine!$C$2:$C$201,0))="","",INDEX('Quote log'!$H$3:$H$202,MATCH(SMALL(Engine!$C$2:$C$201,ROWS($A$7:$A67)),Engine!$C$2:$C$201,0))),"")</f>
        <v/>
      </c>
      <c r="F67" s="16" t="str">
        <f t="shared" ca="1" si="1"/>
        <v/>
      </c>
    </row>
    <row r="68" spans="1:6" ht="17.25" x14ac:dyDescent="0.4">
      <c r="A68" s="16" t="str">
        <f>IFERROR(IF(INDEX('Quote log'!$A$3:$A$202,MATCH(SMALL(Engine!$C$2:$C$201,ROWS($A$7:$A68)),Engine!$C$2:$C$201,0))="","",INDEX('Quote log'!$A$3:$A$202,MATCH(SMALL(Engine!$C$2:$C$201,ROWS($A$7:$A68)),Engine!$C$2:$C$201,0))),"")</f>
        <v/>
      </c>
      <c r="B68" s="16" t="str">
        <f>IFERROR(IF(INDEX('Quote log'!$C$3:$C$202,MATCH(SMALL(Engine!$C$2:$C$201,ROWS($A$7:$A68)),Engine!$C$2:$C$201,0))="","",INDEX('Quote log'!$C$3:$C$202,MATCH(SMALL(Engine!$C$2:$C$201,ROWS($A$7:$A68)),Engine!$C$2:$C$201,0))),"")</f>
        <v/>
      </c>
      <c r="C68" s="45" t="str">
        <f>IFERROR(IF(INDEX('Quote log'!$D$3:$D$202,MATCH(SMALL(Engine!$C$2:$C$201,ROWS($A$7:$A68)),Engine!$C$2:$C$201,0))="","",INDEX('Quote log'!$D$3:$D$202,MATCH(SMALL(Engine!$C$2:$C$201,ROWS($A$7:$A68)),Engine!$C$2:$C$201,0))),"")</f>
        <v/>
      </c>
      <c r="D68" s="46" t="str">
        <f>IFERROR(IF(INDEX('Quote log'!$G$3:$G$202,MATCH(SMALL(Engine!$C$2:$C$201,ROWS($A$7:$A68)),Engine!$C$2:$C$201,0))="","",INDEX('Quote log'!$G$3:$G$202,MATCH(SMALL(Engine!$C$2:$C$201,ROWS($A$7:$A68)),Engine!$C$2:$C$201,0))),"")</f>
        <v/>
      </c>
      <c r="E68" s="16" t="str">
        <f>IFERROR(IF(INDEX('Quote log'!$H$3:$H$202,MATCH(SMALL(Engine!$C$2:$C$201,ROWS($A$7:$A68)),Engine!$C$2:$C$201,0))="","",INDEX('Quote log'!$H$3:$H$202,MATCH(SMALL(Engine!$C$2:$C$201,ROWS($A$7:$A68)),Engine!$C$2:$C$201,0))),"")</f>
        <v/>
      </c>
      <c r="F68" s="16" t="str">
        <f t="shared" ca="1" si="1"/>
        <v/>
      </c>
    </row>
    <row r="69" spans="1:6" ht="17.25" x14ac:dyDescent="0.4">
      <c r="A69" s="16" t="str">
        <f>IFERROR(IF(INDEX('Quote log'!$A$3:$A$202,MATCH(SMALL(Engine!$C$2:$C$201,ROWS($A$7:$A69)),Engine!$C$2:$C$201,0))="","",INDEX('Quote log'!$A$3:$A$202,MATCH(SMALL(Engine!$C$2:$C$201,ROWS($A$7:$A69)),Engine!$C$2:$C$201,0))),"")</f>
        <v/>
      </c>
      <c r="B69" s="16" t="str">
        <f>IFERROR(IF(INDEX('Quote log'!$C$3:$C$202,MATCH(SMALL(Engine!$C$2:$C$201,ROWS($A$7:$A69)),Engine!$C$2:$C$201,0))="","",INDEX('Quote log'!$C$3:$C$202,MATCH(SMALL(Engine!$C$2:$C$201,ROWS($A$7:$A69)),Engine!$C$2:$C$201,0))),"")</f>
        <v/>
      </c>
      <c r="C69" s="45" t="str">
        <f>IFERROR(IF(INDEX('Quote log'!$D$3:$D$202,MATCH(SMALL(Engine!$C$2:$C$201,ROWS($A$7:$A69)),Engine!$C$2:$C$201,0))="","",INDEX('Quote log'!$D$3:$D$202,MATCH(SMALL(Engine!$C$2:$C$201,ROWS($A$7:$A69)),Engine!$C$2:$C$201,0))),"")</f>
        <v/>
      </c>
      <c r="D69" s="46" t="str">
        <f>IFERROR(IF(INDEX('Quote log'!$G$3:$G$202,MATCH(SMALL(Engine!$C$2:$C$201,ROWS($A$7:$A69)),Engine!$C$2:$C$201,0))="","",INDEX('Quote log'!$G$3:$G$202,MATCH(SMALL(Engine!$C$2:$C$201,ROWS($A$7:$A69)),Engine!$C$2:$C$201,0))),"")</f>
        <v/>
      </c>
      <c r="E69" s="16" t="str">
        <f>IFERROR(IF(INDEX('Quote log'!$H$3:$H$202,MATCH(SMALL(Engine!$C$2:$C$201,ROWS($A$7:$A69)),Engine!$C$2:$C$201,0))="","",INDEX('Quote log'!$H$3:$H$202,MATCH(SMALL(Engine!$C$2:$C$201,ROWS($A$7:$A69)),Engine!$C$2:$C$201,0))),"")</f>
        <v/>
      </c>
      <c r="F69" s="16" t="str">
        <f t="shared" ca="1" si="1"/>
        <v/>
      </c>
    </row>
    <row r="70" spans="1:6" ht="17.25" x14ac:dyDescent="0.4">
      <c r="A70" s="16" t="str">
        <f>IFERROR(IF(INDEX('Quote log'!$A$3:$A$202,MATCH(SMALL(Engine!$C$2:$C$201,ROWS($A$7:$A70)),Engine!$C$2:$C$201,0))="","",INDEX('Quote log'!$A$3:$A$202,MATCH(SMALL(Engine!$C$2:$C$201,ROWS($A$7:$A70)),Engine!$C$2:$C$201,0))),"")</f>
        <v/>
      </c>
      <c r="B70" s="16" t="str">
        <f>IFERROR(IF(INDEX('Quote log'!$C$3:$C$202,MATCH(SMALL(Engine!$C$2:$C$201,ROWS($A$7:$A70)),Engine!$C$2:$C$201,0))="","",INDEX('Quote log'!$C$3:$C$202,MATCH(SMALL(Engine!$C$2:$C$201,ROWS($A$7:$A70)),Engine!$C$2:$C$201,0))),"")</f>
        <v/>
      </c>
      <c r="C70" s="45" t="str">
        <f>IFERROR(IF(INDEX('Quote log'!$D$3:$D$202,MATCH(SMALL(Engine!$C$2:$C$201,ROWS($A$7:$A70)),Engine!$C$2:$C$201,0))="","",INDEX('Quote log'!$D$3:$D$202,MATCH(SMALL(Engine!$C$2:$C$201,ROWS($A$7:$A70)),Engine!$C$2:$C$201,0))),"")</f>
        <v/>
      </c>
      <c r="D70" s="46" t="str">
        <f>IFERROR(IF(INDEX('Quote log'!$G$3:$G$202,MATCH(SMALL(Engine!$C$2:$C$201,ROWS($A$7:$A70)),Engine!$C$2:$C$201,0))="","",INDEX('Quote log'!$G$3:$G$202,MATCH(SMALL(Engine!$C$2:$C$201,ROWS($A$7:$A70)),Engine!$C$2:$C$201,0))),"")</f>
        <v/>
      </c>
      <c r="E70" s="16" t="str">
        <f>IFERROR(IF(INDEX('Quote log'!$H$3:$H$202,MATCH(SMALL(Engine!$C$2:$C$201,ROWS($A$7:$A70)),Engine!$C$2:$C$201,0))="","",INDEX('Quote log'!$H$3:$H$202,MATCH(SMALL(Engine!$C$2:$C$201,ROWS($A$7:$A70)),Engine!$C$2:$C$201,0))),"")</f>
        <v/>
      </c>
      <c r="F70" s="16" t="str">
        <f t="shared" ca="1" si="1"/>
        <v/>
      </c>
    </row>
    <row r="71" spans="1:6" ht="17.25" x14ac:dyDescent="0.4">
      <c r="A71" s="16" t="str">
        <f>IFERROR(IF(INDEX('Quote log'!$A$3:$A$202,MATCH(SMALL(Engine!$C$2:$C$201,ROWS($A$7:$A71)),Engine!$C$2:$C$201,0))="","",INDEX('Quote log'!$A$3:$A$202,MATCH(SMALL(Engine!$C$2:$C$201,ROWS($A$7:$A71)),Engine!$C$2:$C$201,0))),"")</f>
        <v/>
      </c>
      <c r="B71" s="16" t="str">
        <f>IFERROR(IF(INDEX('Quote log'!$C$3:$C$202,MATCH(SMALL(Engine!$C$2:$C$201,ROWS($A$7:$A71)),Engine!$C$2:$C$201,0))="","",INDEX('Quote log'!$C$3:$C$202,MATCH(SMALL(Engine!$C$2:$C$201,ROWS($A$7:$A71)),Engine!$C$2:$C$201,0))),"")</f>
        <v/>
      </c>
      <c r="C71" s="45" t="str">
        <f>IFERROR(IF(INDEX('Quote log'!$D$3:$D$202,MATCH(SMALL(Engine!$C$2:$C$201,ROWS($A$7:$A71)),Engine!$C$2:$C$201,0))="","",INDEX('Quote log'!$D$3:$D$202,MATCH(SMALL(Engine!$C$2:$C$201,ROWS($A$7:$A71)),Engine!$C$2:$C$201,0))),"")</f>
        <v/>
      </c>
      <c r="D71" s="46" t="str">
        <f>IFERROR(IF(INDEX('Quote log'!$G$3:$G$202,MATCH(SMALL(Engine!$C$2:$C$201,ROWS($A$7:$A71)),Engine!$C$2:$C$201,0))="","",INDEX('Quote log'!$G$3:$G$202,MATCH(SMALL(Engine!$C$2:$C$201,ROWS($A$7:$A71)),Engine!$C$2:$C$201,0))),"")</f>
        <v/>
      </c>
      <c r="E71" s="16" t="str">
        <f>IFERROR(IF(INDEX('Quote log'!$H$3:$H$202,MATCH(SMALL(Engine!$C$2:$C$201,ROWS($A$7:$A71)),Engine!$C$2:$C$201,0))="","",INDEX('Quote log'!$H$3:$H$202,MATCH(SMALL(Engine!$C$2:$C$201,ROWS($A$7:$A71)),Engine!$C$2:$C$201,0))),"")</f>
        <v/>
      </c>
      <c r="F71" s="16" t="str">
        <f t="shared" ref="F71:F102" ca="1" si="2">IF($D71="","",IF($D71&lt;TODAY(),"Overdue",IF($D71=TODAY(),"Due today","Upcoming")))</f>
        <v/>
      </c>
    </row>
    <row r="72" spans="1:6" ht="17.25" x14ac:dyDescent="0.4">
      <c r="A72" s="16" t="str">
        <f>IFERROR(IF(INDEX('Quote log'!$A$3:$A$202,MATCH(SMALL(Engine!$C$2:$C$201,ROWS($A$7:$A72)),Engine!$C$2:$C$201,0))="","",INDEX('Quote log'!$A$3:$A$202,MATCH(SMALL(Engine!$C$2:$C$201,ROWS($A$7:$A72)),Engine!$C$2:$C$201,0))),"")</f>
        <v/>
      </c>
      <c r="B72" s="16" t="str">
        <f>IFERROR(IF(INDEX('Quote log'!$C$3:$C$202,MATCH(SMALL(Engine!$C$2:$C$201,ROWS($A$7:$A72)),Engine!$C$2:$C$201,0))="","",INDEX('Quote log'!$C$3:$C$202,MATCH(SMALL(Engine!$C$2:$C$201,ROWS($A$7:$A72)),Engine!$C$2:$C$201,0))),"")</f>
        <v/>
      </c>
      <c r="C72" s="45" t="str">
        <f>IFERROR(IF(INDEX('Quote log'!$D$3:$D$202,MATCH(SMALL(Engine!$C$2:$C$201,ROWS($A$7:$A72)),Engine!$C$2:$C$201,0))="","",INDEX('Quote log'!$D$3:$D$202,MATCH(SMALL(Engine!$C$2:$C$201,ROWS($A$7:$A72)),Engine!$C$2:$C$201,0))),"")</f>
        <v/>
      </c>
      <c r="D72" s="46" t="str">
        <f>IFERROR(IF(INDEX('Quote log'!$G$3:$G$202,MATCH(SMALL(Engine!$C$2:$C$201,ROWS($A$7:$A72)),Engine!$C$2:$C$201,0))="","",INDEX('Quote log'!$G$3:$G$202,MATCH(SMALL(Engine!$C$2:$C$201,ROWS($A$7:$A72)),Engine!$C$2:$C$201,0))),"")</f>
        <v/>
      </c>
      <c r="E72" s="16" t="str">
        <f>IFERROR(IF(INDEX('Quote log'!$H$3:$H$202,MATCH(SMALL(Engine!$C$2:$C$201,ROWS($A$7:$A72)),Engine!$C$2:$C$201,0))="","",INDEX('Quote log'!$H$3:$H$202,MATCH(SMALL(Engine!$C$2:$C$201,ROWS($A$7:$A72)),Engine!$C$2:$C$201,0))),"")</f>
        <v/>
      </c>
      <c r="F72" s="16" t="str">
        <f t="shared" ca="1" si="2"/>
        <v/>
      </c>
    </row>
    <row r="73" spans="1:6" ht="17.25" x14ac:dyDescent="0.4">
      <c r="A73" s="16" t="str">
        <f>IFERROR(IF(INDEX('Quote log'!$A$3:$A$202,MATCH(SMALL(Engine!$C$2:$C$201,ROWS($A$7:$A73)),Engine!$C$2:$C$201,0))="","",INDEX('Quote log'!$A$3:$A$202,MATCH(SMALL(Engine!$C$2:$C$201,ROWS($A$7:$A73)),Engine!$C$2:$C$201,0))),"")</f>
        <v/>
      </c>
      <c r="B73" s="16" t="str">
        <f>IFERROR(IF(INDEX('Quote log'!$C$3:$C$202,MATCH(SMALL(Engine!$C$2:$C$201,ROWS($A$7:$A73)),Engine!$C$2:$C$201,0))="","",INDEX('Quote log'!$C$3:$C$202,MATCH(SMALL(Engine!$C$2:$C$201,ROWS($A$7:$A73)),Engine!$C$2:$C$201,0))),"")</f>
        <v/>
      </c>
      <c r="C73" s="45" t="str">
        <f>IFERROR(IF(INDEX('Quote log'!$D$3:$D$202,MATCH(SMALL(Engine!$C$2:$C$201,ROWS($A$7:$A73)),Engine!$C$2:$C$201,0))="","",INDEX('Quote log'!$D$3:$D$202,MATCH(SMALL(Engine!$C$2:$C$201,ROWS($A$7:$A73)),Engine!$C$2:$C$201,0))),"")</f>
        <v/>
      </c>
      <c r="D73" s="46" t="str">
        <f>IFERROR(IF(INDEX('Quote log'!$G$3:$G$202,MATCH(SMALL(Engine!$C$2:$C$201,ROWS($A$7:$A73)),Engine!$C$2:$C$201,0))="","",INDEX('Quote log'!$G$3:$G$202,MATCH(SMALL(Engine!$C$2:$C$201,ROWS($A$7:$A73)),Engine!$C$2:$C$201,0))),"")</f>
        <v/>
      </c>
      <c r="E73" s="16" t="str">
        <f>IFERROR(IF(INDEX('Quote log'!$H$3:$H$202,MATCH(SMALL(Engine!$C$2:$C$201,ROWS($A$7:$A73)),Engine!$C$2:$C$201,0))="","",INDEX('Quote log'!$H$3:$H$202,MATCH(SMALL(Engine!$C$2:$C$201,ROWS($A$7:$A73)),Engine!$C$2:$C$201,0))),"")</f>
        <v/>
      </c>
      <c r="F73" s="16" t="str">
        <f t="shared" ca="1" si="2"/>
        <v/>
      </c>
    </row>
    <row r="74" spans="1:6" ht="17.25" x14ac:dyDescent="0.4">
      <c r="A74" s="16" t="str">
        <f>IFERROR(IF(INDEX('Quote log'!$A$3:$A$202,MATCH(SMALL(Engine!$C$2:$C$201,ROWS($A$7:$A74)),Engine!$C$2:$C$201,0))="","",INDEX('Quote log'!$A$3:$A$202,MATCH(SMALL(Engine!$C$2:$C$201,ROWS($A$7:$A74)),Engine!$C$2:$C$201,0))),"")</f>
        <v/>
      </c>
      <c r="B74" s="16" t="str">
        <f>IFERROR(IF(INDEX('Quote log'!$C$3:$C$202,MATCH(SMALL(Engine!$C$2:$C$201,ROWS($A$7:$A74)),Engine!$C$2:$C$201,0))="","",INDEX('Quote log'!$C$3:$C$202,MATCH(SMALL(Engine!$C$2:$C$201,ROWS($A$7:$A74)),Engine!$C$2:$C$201,0))),"")</f>
        <v/>
      </c>
      <c r="C74" s="45" t="str">
        <f>IFERROR(IF(INDEX('Quote log'!$D$3:$D$202,MATCH(SMALL(Engine!$C$2:$C$201,ROWS($A$7:$A74)),Engine!$C$2:$C$201,0))="","",INDEX('Quote log'!$D$3:$D$202,MATCH(SMALL(Engine!$C$2:$C$201,ROWS($A$7:$A74)),Engine!$C$2:$C$201,0))),"")</f>
        <v/>
      </c>
      <c r="D74" s="46" t="str">
        <f>IFERROR(IF(INDEX('Quote log'!$G$3:$G$202,MATCH(SMALL(Engine!$C$2:$C$201,ROWS($A$7:$A74)),Engine!$C$2:$C$201,0))="","",INDEX('Quote log'!$G$3:$G$202,MATCH(SMALL(Engine!$C$2:$C$201,ROWS($A$7:$A74)),Engine!$C$2:$C$201,0))),"")</f>
        <v/>
      </c>
      <c r="E74" s="16" t="str">
        <f>IFERROR(IF(INDEX('Quote log'!$H$3:$H$202,MATCH(SMALL(Engine!$C$2:$C$201,ROWS($A$7:$A74)),Engine!$C$2:$C$201,0))="","",INDEX('Quote log'!$H$3:$H$202,MATCH(SMALL(Engine!$C$2:$C$201,ROWS($A$7:$A74)),Engine!$C$2:$C$201,0))),"")</f>
        <v/>
      </c>
      <c r="F74" s="16" t="str">
        <f t="shared" ca="1" si="2"/>
        <v/>
      </c>
    </row>
    <row r="75" spans="1:6" ht="17.25" x14ac:dyDescent="0.4">
      <c r="A75" s="16" t="str">
        <f>IFERROR(IF(INDEX('Quote log'!$A$3:$A$202,MATCH(SMALL(Engine!$C$2:$C$201,ROWS($A$7:$A75)),Engine!$C$2:$C$201,0))="","",INDEX('Quote log'!$A$3:$A$202,MATCH(SMALL(Engine!$C$2:$C$201,ROWS($A$7:$A75)),Engine!$C$2:$C$201,0))),"")</f>
        <v/>
      </c>
      <c r="B75" s="16" t="str">
        <f>IFERROR(IF(INDEX('Quote log'!$C$3:$C$202,MATCH(SMALL(Engine!$C$2:$C$201,ROWS($A$7:$A75)),Engine!$C$2:$C$201,0))="","",INDEX('Quote log'!$C$3:$C$202,MATCH(SMALL(Engine!$C$2:$C$201,ROWS($A$7:$A75)),Engine!$C$2:$C$201,0))),"")</f>
        <v/>
      </c>
      <c r="C75" s="45" t="str">
        <f>IFERROR(IF(INDEX('Quote log'!$D$3:$D$202,MATCH(SMALL(Engine!$C$2:$C$201,ROWS($A$7:$A75)),Engine!$C$2:$C$201,0))="","",INDEX('Quote log'!$D$3:$D$202,MATCH(SMALL(Engine!$C$2:$C$201,ROWS($A$7:$A75)),Engine!$C$2:$C$201,0))),"")</f>
        <v/>
      </c>
      <c r="D75" s="46" t="str">
        <f>IFERROR(IF(INDEX('Quote log'!$G$3:$G$202,MATCH(SMALL(Engine!$C$2:$C$201,ROWS($A$7:$A75)),Engine!$C$2:$C$201,0))="","",INDEX('Quote log'!$G$3:$G$202,MATCH(SMALL(Engine!$C$2:$C$201,ROWS($A$7:$A75)),Engine!$C$2:$C$201,0))),"")</f>
        <v/>
      </c>
      <c r="E75" s="16" t="str">
        <f>IFERROR(IF(INDEX('Quote log'!$H$3:$H$202,MATCH(SMALL(Engine!$C$2:$C$201,ROWS($A$7:$A75)),Engine!$C$2:$C$201,0))="","",INDEX('Quote log'!$H$3:$H$202,MATCH(SMALL(Engine!$C$2:$C$201,ROWS($A$7:$A75)),Engine!$C$2:$C$201,0))),"")</f>
        <v/>
      </c>
      <c r="F75" s="16" t="str">
        <f t="shared" ca="1" si="2"/>
        <v/>
      </c>
    </row>
    <row r="76" spans="1:6" ht="17.25" x14ac:dyDescent="0.4">
      <c r="A76" s="16" t="str">
        <f>IFERROR(IF(INDEX('Quote log'!$A$3:$A$202,MATCH(SMALL(Engine!$C$2:$C$201,ROWS($A$7:$A76)),Engine!$C$2:$C$201,0))="","",INDEX('Quote log'!$A$3:$A$202,MATCH(SMALL(Engine!$C$2:$C$201,ROWS($A$7:$A76)),Engine!$C$2:$C$201,0))),"")</f>
        <v/>
      </c>
      <c r="B76" s="16" t="str">
        <f>IFERROR(IF(INDEX('Quote log'!$C$3:$C$202,MATCH(SMALL(Engine!$C$2:$C$201,ROWS($A$7:$A76)),Engine!$C$2:$C$201,0))="","",INDEX('Quote log'!$C$3:$C$202,MATCH(SMALL(Engine!$C$2:$C$201,ROWS($A$7:$A76)),Engine!$C$2:$C$201,0))),"")</f>
        <v/>
      </c>
      <c r="C76" s="45" t="str">
        <f>IFERROR(IF(INDEX('Quote log'!$D$3:$D$202,MATCH(SMALL(Engine!$C$2:$C$201,ROWS($A$7:$A76)),Engine!$C$2:$C$201,0))="","",INDEX('Quote log'!$D$3:$D$202,MATCH(SMALL(Engine!$C$2:$C$201,ROWS($A$7:$A76)),Engine!$C$2:$C$201,0))),"")</f>
        <v/>
      </c>
      <c r="D76" s="46" t="str">
        <f>IFERROR(IF(INDEX('Quote log'!$G$3:$G$202,MATCH(SMALL(Engine!$C$2:$C$201,ROWS($A$7:$A76)),Engine!$C$2:$C$201,0))="","",INDEX('Quote log'!$G$3:$G$202,MATCH(SMALL(Engine!$C$2:$C$201,ROWS($A$7:$A76)),Engine!$C$2:$C$201,0))),"")</f>
        <v/>
      </c>
      <c r="E76" s="16" t="str">
        <f>IFERROR(IF(INDEX('Quote log'!$H$3:$H$202,MATCH(SMALL(Engine!$C$2:$C$201,ROWS($A$7:$A76)),Engine!$C$2:$C$201,0))="","",INDEX('Quote log'!$H$3:$H$202,MATCH(SMALL(Engine!$C$2:$C$201,ROWS($A$7:$A76)),Engine!$C$2:$C$201,0))),"")</f>
        <v/>
      </c>
      <c r="F76" s="16" t="str">
        <f t="shared" ca="1" si="2"/>
        <v/>
      </c>
    </row>
    <row r="77" spans="1:6" ht="17.25" x14ac:dyDescent="0.4">
      <c r="A77" s="16" t="str">
        <f>IFERROR(IF(INDEX('Quote log'!$A$3:$A$202,MATCH(SMALL(Engine!$C$2:$C$201,ROWS($A$7:$A77)),Engine!$C$2:$C$201,0))="","",INDEX('Quote log'!$A$3:$A$202,MATCH(SMALL(Engine!$C$2:$C$201,ROWS($A$7:$A77)),Engine!$C$2:$C$201,0))),"")</f>
        <v/>
      </c>
      <c r="B77" s="16" t="str">
        <f>IFERROR(IF(INDEX('Quote log'!$C$3:$C$202,MATCH(SMALL(Engine!$C$2:$C$201,ROWS($A$7:$A77)),Engine!$C$2:$C$201,0))="","",INDEX('Quote log'!$C$3:$C$202,MATCH(SMALL(Engine!$C$2:$C$201,ROWS($A$7:$A77)),Engine!$C$2:$C$201,0))),"")</f>
        <v/>
      </c>
      <c r="C77" s="45" t="str">
        <f>IFERROR(IF(INDEX('Quote log'!$D$3:$D$202,MATCH(SMALL(Engine!$C$2:$C$201,ROWS($A$7:$A77)),Engine!$C$2:$C$201,0))="","",INDEX('Quote log'!$D$3:$D$202,MATCH(SMALL(Engine!$C$2:$C$201,ROWS($A$7:$A77)),Engine!$C$2:$C$201,0))),"")</f>
        <v/>
      </c>
      <c r="D77" s="46" t="str">
        <f>IFERROR(IF(INDEX('Quote log'!$G$3:$G$202,MATCH(SMALL(Engine!$C$2:$C$201,ROWS($A$7:$A77)),Engine!$C$2:$C$201,0))="","",INDEX('Quote log'!$G$3:$G$202,MATCH(SMALL(Engine!$C$2:$C$201,ROWS($A$7:$A77)),Engine!$C$2:$C$201,0))),"")</f>
        <v/>
      </c>
      <c r="E77" s="16" t="str">
        <f>IFERROR(IF(INDEX('Quote log'!$H$3:$H$202,MATCH(SMALL(Engine!$C$2:$C$201,ROWS($A$7:$A77)),Engine!$C$2:$C$201,0))="","",INDEX('Quote log'!$H$3:$H$202,MATCH(SMALL(Engine!$C$2:$C$201,ROWS($A$7:$A77)),Engine!$C$2:$C$201,0))),"")</f>
        <v/>
      </c>
      <c r="F77" s="16" t="str">
        <f t="shared" ca="1" si="2"/>
        <v/>
      </c>
    </row>
    <row r="78" spans="1:6" ht="17.25" x14ac:dyDescent="0.4">
      <c r="A78" s="16" t="str">
        <f>IFERROR(IF(INDEX('Quote log'!$A$3:$A$202,MATCH(SMALL(Engine!$C$2:$C$201,ROWS($A$7:$A78)),Engine!$C$2:$C$201,0))="","",INDEX('Quote log'!$A$3:$A$202,MATCH(SMALL(Engine!$C$2:$C$201,ROWS($A$7:$A78)),Engine!$C$2:$C$201,0))),"")</f>
        <v/>
      </c>
      <c r="B78" s="16" t="str">
        <f>IFERROR(IF(INDEX('Quote log'!$C$3:$C$202,MATCH(SMALL(Engine!$C$2:$C$201,ROWS($A$7:$A78)),Engine!$C$2:$C$201,0))="","",INDEX('Quote log'!$C$3:$C$202,MATCH(SMALL(Engine!$C$2:$C$201,ROWS($A$7:$A78)),Engine!$C$2:$C$201,0))),"")</f>
        <v/>
      </c>
      <c r="C78" s="45" t="str">
        <f>IFERROR(IF(INDEX('Quote log'!$D$3:$D$202,MATCH(SMALL(Engine!$C$2:$C$201,ROWS($A$7:$A78)),Engine!$C$2:$C$201,0))="","",INDEX('Quote log'!$D$3:$D$202,MATCH(SMALL(Engine!$C$2:$C$201,ROWS($A$7:$A78)),Engine!$C$2:$C$201,0))),"")</f>
        <v/>
      </c>
      <c r="D78" s="46" t="str">
        <f>IFERROR(IF(INDEX('Quote log'!$G$3:$G$202,MATCH(SMALL(Engine!$C$2:$C$201,ROWS($A$7:$A78)),Engine!$C$2:$C$201,0))="","",INDEX('Quote log'!$G$3:$G$202,MATCH(SMALL(Engine!$C$2:$C$201,ROWS($A$7:$A78)),Engine!$C$2:$C$201,0))),"")</f>
        <v/>
      </c>
      <c r="E78" s="16" t="str">
        <f>IFERROR(IF(INDEX('Quote log'!$H$3:$H$202,MATCH(SMALL(Engine!$C$2:$C$201,ROWS($A$7:$A78)),Engine!$C$2:$C$201,0))="","",INDEX('Quote log'!$H$3:$H$202,MATCH(SMALL(Engine!$C$2:$C$201,ROWS($A$7:$A78)),Engine!$C$2:$C$201,0))),"")</f>
        <v/>
      </c>
      <c r="F78" s="16" t="str">
        <f t="shared" ca="1" si="2"/>
        <v/>
      </c>
    </row>
    <row r="79" spans="1:6" ht="17.25" x14ac:dyDescent="0.4">
      <c r="A79" s="16" t="str">
        <f>IFERROR(IF(INDEX('Quote log'!$A$3:$A$202,MATCH(SMALL(Engine!$C$2:$C$201,ROWS($A$7:$A79)),Engine!$C$2:$C$201,0))="","",INDEX('Quote log'!$A$3:$A$202,MATCH(SMALL(Engine!$C$2:$C$201,ROWS($A$7:$A79)),Engine!$C$2:$C$201,0))),"")</f>
        <v/>
      </c>
      <c r="B79" s="16" t="str">
        <f>IFERROR(IF(INDEX('Quote log'!$C$3:$C$202,MATCH(SMALL(Engine!$C$2:$C$201,ROWS($A$7:$A79)),Engine!$C$2:$C$201,0))="","",INDEX('Quote log'!$C$3:$C$202,MATCH(SMALL(Engine!$C$2:$C$201,ROWS($A$7:$A79)),Engine!$C$2:$C$201,0))),"")</f>
        <v/>
      </c>
      <c r="C79" s="45" t="str">
        <f>IFERROR(IF(INDEX('Quote log'!$D$3:$D$202,MATCH(SMALL(Engine!$C$2:$C$201,ROWS($A$7:$A79)),Engine!$C$2:$C$201,0))="","",INDEX('Quote log'!$D$3:$D$202,MATCH(SMALL(Engine!$C$2:$C$201,ROWS($A$7:$A79)),Engine!$C$2:$C$201,0))),"")</f>
        <v/>
      </c>
      <c r="D79" s="46" t="str">
        <f>IFERROR(IF(INDEX('Quote log'!$G$3:$G$202,MATCH(SMALL(Engine!$C$2:$C$201,ROWS($A$7:$A79)),Engine!$C$2:$C$201,0))="","",INDEX('Quote log'!$G$3:$G$202,MATCH(SMALL(Engine!$C$2:$C$201,ROWS($A$7:$A79)),Engine!$C$2:$C$201,0))),"")</f>
        <v/>
      </c>
      <c r="E79" s="16" t="str">
        <f>IFERROR(IF(INDEX('Quote log'!$H$3:$H$202,MATCH(SMALL(Engine!$C$2:$C$201,ROWS($A$7:$A79)),Engine!$C$2:$C$201,0))="","",INDEX('Quote log'!$H$3:$H$202,MATCH(SMALL(Engine!$C$2:$C$201,ROWS($A$7:$A79)),Engine!$C$2:$C$201,0))),"")</f>
        <v/>
      </c>
      <c r="F79" s="16" t="str">
        <f t="shared" ca="1" si="2"/>
        <v/>
      </c>
    </row>
    <row r="80" spans="1:6" ht="17.25" x14ac:dyDescent="0.4">
      <c r="A80" s="16" t="str">
        <f>IFERROR(IF(INDEX('Quote log'!$A$3:$A$202,MATCH(SMALL(Engine!$C$2:$C$201,ROWS($A$7:$A80)),Engine!$C$2:$C$201,0))="","",INDEX('Quote log'!$A$3:$A$202,MATCH(SMALL(Engine!$C$2:$C$201,ROWS($A$7:$A80)),Engine!$C$2:$C$201,0))),"")</f>
        <v/>
      </c>
      <c r="B80" s="16" t="str">
        <f>IFERROR(IF(INDEX('Quote log'!$C$3:$C$202,MATCH(SMALL(Engine!$C$2:$C$201,ROWS($A$7:$A80)),Engine!$C$2:$C$201,0))="","",INDEX('Quote log'!$C$3:$C$202,MATCH(SMALL(Engine!$C$2:$C$201,ROWS($A$7:$A80)),Engine!$C$2:$C$201,0))),"")</f>
        <v/>
      </c>
      <c r="C80" s="45" t="str">
        <f>IFERROR(IF(INDEX('Quote log'!$D$3:$D$202,MATCH(SMALL(Engine!$C$2:$C$201,ROWS($A$7:$A80)),Engine!$C$2:$C$201,0))="","",INDEX('Quote log'!$D$3:$D$202,MATCH(SMALL(Engine!$C$2:$C$201,ROWS($A$7:$A80)),Engine!$C$2:$C$201,0))),"")</f>
        <v/>
      </c>
      <c r="D80" s="46" t="str">
        <f>IFERROR(IF(INDEX('Quote log'!$G$3:$G$202,MATCH(SMALL(Engine!$C$2:$C$201,ROWS($A$7:$A80)),Engine!$C$2:$C$201,0))="","",INDEX('Quote log'!$G$3:$G$202,MATCH(SMALL(Engine!$C$2:$C$201,ROWS($A$7:$A80)),Engine!$C$2:$C$201,0))),"")</f>
        <v/>
      </c>
      <c r="E80" s="16" t="str">
        <f>IFERROR(IF(INDEX('Quote log'!$H$3:$H$202,MATCH(SMALL(Engine!$C$2:$C$201,ROWS($A$7:$A80)),Engine!$C$2:$C$201,0))="","",INDEX('Quote log'!$H$3:$H$202,MATCH(SMALL(Engine!$C$2:$C$201,ROWS($A$7:$A80)),Engine!$C$2:$C$201,0))),"")</f>
        <v/>
      </c>
      <c r="F80" s="16" t="str">
        <f t="shared" ca="1" si="2"/>
        <v/>
      </c>
    </row>
    <row r="81" spans="1:6" ht="17.25" x14ac:dyDescent="0.4">
      <c r="A81" s="16" t="str">
        <f>IFERROR(IF(INDEX('Quote log'!$A$3:$A$202,MATCH(SMALL(Engine!$C$2:$C$201,ROWS($A$7:$A81)),Engine!$C$2:$C$201,0))="","",INDEX('Quote log'!$A$3:$A$202,MATCH(SMALL(Engine!$C$2:$C$201,ROWS($A$7:$A81)),Engine!$C$2:$C$201,0))),"")</f>
        <v/>
      </c>
      <c r="B81" s="16" t="str">
        <f>IFERROR(IF(INDEX('Quote log'!$C$3:$C$202,MATCH(SMALL(Engine!$C$2:$C$201,ROWS($A$7:$A81)),Engine!$C$2:$C$201,0))="","",INDEX('Quote log'!$C$3:$C$202,MATCH(SMALL(Engine!$C$2:$C$201,ROWS($A$7:$A81)),Engine!$C$2:$C$201,0))),"")</f>
        <v/>
      </c>
      <c r="C81" s="45" t="str">
        <f>IFERROR(IF(INDEX('Quote log'!$D$3:$D$202,MATCH(SMALL(Engine!$C$2:$C$201,ROWS($A$7:$A81)),Engine!$C$2:$C$201,0))="","",INDEX('Quote log'!$D$3:$D$202,MATCH(SMALL(Engine!$C$2:$C$201,ROWS($A$7:$A81)),Engine!$C$2:$C$201,0))),"")</f>
        <v/>
      </c>
      <c r="D81" s="46" t="str">
        <f>IFERROR(IF(INDEX('Quote log'!$G$3:$G$202,MATCH(SMALL(Engine!$C$2:$C$201,ROWS($A$7:$A81)),Engine!$C$2:$C$201,0))="","",INDEX('Quote log'!$G$3:$G$202,MATCH(SMALL(Engine!$C$2:$C$201,ROWS($A$7:$A81)),Engine!$C$2:$C$201,0))),"")</f>
        <v/>
      </c>
      <c r="E81" s="16" t="str">
        <f>IFERROR(IF(INDEX('Quote log'!$H$3:$H$202,MATCH(SMALL(Engine!$C$2:$C$201,ROWS($A$7:$A81)),Engine!$C$2:$C$201,0))="","",INDEX('Quote log'!$H$3:$H$202,MATCH(SMALL(Engine!$C$2:$C$201,ROWS($A$7:$A81)),Engine!$C$2:$C$201,0))),"")</f>
        <v/>
      </c>
      <c r="F81" s="16" t="str">
        <f t="shared" ca="1" si="2"/>
        <v/>
      </c>
    </row>
    <row r="82" spans="1:6" ht="17.25" x14ac:dyDescent="0.4">
      <c r="A82" s="16" t="str">
        <f>IFERROR(IF(INDEX('Quote log'!$A$3:$A$202,MATCH(SMALL(Engine!$C$2:$C$201,ROWS($A$7:$A82)),Engine!$C$2:$C$201,0))="","",INDEX('Quote log'!$A$3:$A$202,MATCH(SMALL(Engine!$C$2:$C$201,ROWS($A$7:$A82)),Engine!$C$2:$C$201,0))),"")</f>
        <v/>
      </c>
      <c r="B82" s="16" t="str">
        <f>IFERROR(IF(INDEX('Quote log'!$C$3:$C$202,MATCH(SMALL(Engine!$C$2:$C$201,ROWS($A$7:$A82)),Engine!$C$2:$C$201,0))="","",INDEX('Quote log'!$C$3:$C$202,MATCH(SMALL(Engine!$C$2:$C$201,ROWS($A$7:$A82)),Engine!$C$2:$C$201,0))),"")</f>
        <v/>
      </c>
      <c r="C82" s="45" t="str">
        <f>IFERROR(IF(INDEX('Quote log'!$D$3:$D$202,MATCH(SMALL(Engine!$C$2:$C$201,ROWS($A$7:$A82)),Engine!$C$2:$C$201,0))="","",INDEX('Quote log'!$D$3:$D$202,MATCH(SMALL(Engine!$C$2:$C$201,ROWS($A$7:$A82)),Engine!$C$2:$C$201,0))),"")</f>
        <v/>
      </c>
      <c r="D82" s="46" t="str">
        <f>IFERROR(IF(INDEX('Quote log'!$G$3:$G$202,MATCH(SMALL(Engine!$C$2:$C$201,ROWS($A$7:$A82)),Engine!$C$2:$C$201,0))="","",INDEX('Quote log'!$G$3:$G$202,MATCH(SMALL(Engine!$C$2:$C$201,ROWS($A$7:$A82)),Engine!$C$2:$C$201,0))),"")</f>
        <v/>
      </c>
      <c r="E82" s="16" t="str">
        <f>IFERROR(IF(INDEX('Quote log'!$H$3:$H$202,MATCH(SMALL(Engine!$C$2:$C$201,ROWS($A$7:$A82)),Engine!$C$2:$C$201,0))="","",INDEX('Quote log'!$H$3:$H$202,MATCH(SMALL(Engine!$C$2:$C$201,ROWS($A$7:$A82)),Engine!$C$2:$C$201,0))),"")</f>
        <v/>
      </c>
      <c r="F82" s="16" t="str">
        <f t="shared" ca="1" si="2"/>
        <v/>
      </c>
    </row>
    <row r="83" spans="1:6" ht="17.25" x14ac:dyDescent="0.4">
      <c r="A83" s="16" t="str">
        <f>IFERROR(IF(INDEX('Quote log'!$A$3:$A$202,MATCH(SMALL(Engine!$C$2:$C$201,ROWS($A$7:$A83)),Engine!$C$2:$C$201,0))="","",INDEX('Quote log'!$A$3:$A$202,MATCH(SMALL(Engine!$C$2:$C$201,ROWS($A$7:$A83)),Engine!$C$2:$C$201,0))),"")</f>
        <v/>
      </c>
      <c r="B83" s="16" t="str">
        <f>IFERROR(IF(INDEX('Quote log'!$C$3:$C$202,MATCH(SMALL(Engine!$C$2:$C$201,ROWS($A$7:$A83)),Engine!$C$2:$C$201,0))="","",INDEX('Quote log'!$C$3:$C$202,MATCH(SMALL(Engine!$C$2:$C$201,ROWS($A$7:$A83)),Engine!$C$2:$C$201,0))),"")</f>
        <v/>
      </c>
      <c r="C83" s="45" t="str">
        <f>IFERROR(IF(INDEX('Quote log'!$D$3:$D$202,MATCH(SMALL(Engine!$C$2:$C$201,ROWS($A$7:$A83)),Engine!$C$2:$C$201,0))="","",INDEX('Quote log'!$D$3:$D$202,MATCH(SMALL(Engine!$C$2:$C$201,ROWS($A$7:$A83)),Engine!$C$2:$C$201,0))),"")</f>
        <v/>
      </c>
      <c r="D83" s="46" t="str">
        <f>IFERROR(IF(INDEX('Quote log'!$G$3:$G$202,MATCH(SMALL(Engine!$C$2:$C$201,ROWS($A$7:$A83)),Engine!$C$2:$C$201,0))="","",INDEX('Quote log'!$G$3:$G$202,MATCH(SMALL(Engine!$C$2:$C$201,ROWS($A$7:$A83)),Engine!$C$2:$C$201,0))),"")</f>
        <v/>
      </c>
      <c r="E83" s="16" t="str">
        <f>IFERROR(IF(INDEX('Quote log'!$H$3:$H$202,MATCH(SMALL(Engine!$C$2:$C$201,ROWS($A$7:$A83)),Engine!$C$2:$C$201,0))="","",INDEX('Quote log'!$H$3:$H$202,MATCH(SMALL(Engine!$C$2:$C$201,ROWS($A$7:$A83)),Engine!$C$2:$C$201,0))),"")</f>
        <v/>
      </c>
      <c r="F83" s="16" t="str">
        <f t="shared" ca="1" si="2"/>
        <v/>
      </c>
    </row>
    <row r="84" spans="1:6" ht="17.25" x14ac:dyDescent="0.4">
      <c r="A84" s="16" t="str">
        <f>IFERROR(IF(INDEX('Quote log'!$A$3:$A$202,MATCH(SMALL(Engine!$C$2:$C$201,ROWS($A$7:$A84)),Engine!$C$2:$C$201,0))="","",INDEX('Quote log'!$A$3:$A$202,MATCH(SMALL(Engine!$C$2:$C$201,ROWS($A$7:$A84)),Engine!$C$2:$C$201,0))),"")</f>
        <v/>
      </c>
      <c r="B84" s="16" t="str">
        <f>IFERROR(IF(INDEX('Quote log'!$C$3:$C$202,MATCH(SMALL(Engine!$C$2:$C$201,ROWS($A$7:$A84)),Engine!$C$2:$C$201,0))="","",INDEX('Quote log'!$C$3:$C$202,MATCH(SMALL(Engine!$C$2:$C$201,ROWS($A$7:$A84)),Engine!$C$2:$C$201,0))),"")</f>
        <v/>
      </c>
      <c r="C84" s="45" t="str">
        <f>IFERROR(IF(INDEX('Quote log'!$D$3:$D$202,MATCH(SMALL(Engine!$C$2:$C$201,ROWS($A$7:$A84)),Engine!$C$2:$C$201,0))="","",INDEX('Quote log'!$D$3:$D$202,MATCH(SMALL(Engine!$C$2:$C$201,ROWS($A$7:$A84)),Engine!$C$2:$C$201,0))),"")</f>
        <v/>
      </c>
      <c r="D84" s="46" t="str">
        <f>IFERROR(IF(INDEX('Quote log'!$G$3:$G$202,MATCH(SMALL(Engine!$C$2:$C$201,ROWS($A$7:$A84)),Engine!$C$2:$C$201,0))="","",INDEX('Quote log'!$G$3:$G$202,MATCH(SMALL(Engine!$C$2:$C$201,ROWS($A$7:$A84)),Engine!$C$2:$C$201,0))),"")</f>
        <v/>
      </c>
      <c r="E84" s="16" t="str">
        <f>IFERROR(IF(INDEX('Quote log'!$H$3:$H$202,MATCH(SMALL(Engine!$C$2:$C$201,ROWS($A$7:$A84)),Engine!$C$2:$C$201,0))="","",INDEX('Quote log'!$H$3:$H$202,MATCH(SMALL(Engine!$C$2:$C$201,ROWS($A$7:$A84)),Engine!$C$2:$C$201,0))),"")</f>
        <v/>
      </c>
      <c r="F84" s="16" t="str">
        <f t="shared" ca="1" si="2"/>
        <v/>
      </c>
    </row>
    <row r="85" spans="1:6" ht="17.25" x14ac:dyDescent="0.4">
      <c r="A85" s="16" t="str">
        <f>IFERROR(IF(INDEX('Quote log'!$A$3:$A$202,MATCH(SMALL(Engine!$C$2:$C$201,ROWS($A$7:$A85)),Engine!$C$2:$C$201,0))="","",INDEX('Quote log'!$A$3:$A$202,MATCH(SMALL(Engine!$C$2:$C$201,ROWS($A$7:$A85)),Engine!$C$2:$C$201,0))),"")</f>
        <v/>
      </c>
      <c r="B85" s="16" t="str">
        <f>IFERROR(IF(INDEX('Quote log'!$C$3:$C$202,MATCH(SMALL(Engine!$C$2:$C$201,ROWS($A$7:$A85)),Engine!$C$2:$C$201,0))="","",INDEX('Quote log'!$C$3:$C$202,MATCH(SMALL(Engine!$C$2:$C$201,ROWS($A$7:$A85)),Engine!$C$2:$C$201,0))),"")</f>
        <v/>
      </c>
      <c r="C85" s="45" t="str">
        <f>IFERROR(IF(INDEX('Quote log'!$D$3:$D$202,MATCH(SMALL(Engine!$C$2:$C$201,ROWS($A$7:$A85)),Engine!$C$2:$C$201,0))="","",INDEX('Quote log'!$D$3:$D$202,MATCH(SMALL(Engine!$C$2:$C$201,ROWS($A$7:$A85)),Engine!$C$2:$C$201,0))),"")</f>
        <v/>
      </c>
      <c r="D85" s="46" t="str">
        <f>IFERROR(IF(INDEX('Quote log'!$G$3:$G$202,MATCH(SMALL(Engine!$C$2:$C$201,ROWS($A$7:$A85)),Engine!$C$2:$C$201,0))="","",INDEX('Quote log'!$G$3:$G$202,MATCH(SMALL(Engine!$C$2:$C$201,ROWS($A$7:$A85)),Engine!$C$2:$C$201,0))),"")</f>
        <v/>
      </c>
      <c r="E85" s="16" t="str">
        <f>IFERROR(IF(INDEX('Quote log'!$H$3:$H$202,MATCH(SMALL(Engine!$C$2:$C$201,ROWS($A$7:$A85)),Engine!$C$2:$C$201,0))="","",INDEX('Quote log'!$H$3:$H$202,MATCH(SMALL(Engine!$C$2:$C$201,ROWS($A$7:$A85)),Engine!$C$2:$C$201,0))),"")</f>
        <v/>
      </c>
      <c r="F85" s="16" t="str">
        <f t="shared" ca="1" si="2"/>
        <v/>
      </c>
    </row>
    <row r="86" spans="1:6" ht="17.25" x14ac:dyDescent="0.4">
      <c r="A86" s="16" t="str">
        <f>IFERROR(IF(INDEX('Quote log'!$A$3:$A$202,MATCH(SMALL(Engine!$C$2:$C$201,ROWS($A$7:$A86)),Engine!$C$2:$C$201,0))="","",INDEX('Quote log'!$A$3:$A$202,MATCH(SMALL(Engine!$C$2:$C$201,ROWS($A$7:$A86)),Engine!$C$2:$C$201,0))),"")</f>
        <v/>
      </c>
      <c r="B86" s="16" t="str">
        <f>IFERROR(IF(INDEX('Quote log'!$C$3:$C$202,MATCH(SMALL(Engine!$C$2:$C$201,ROWS($A$7:$A86)),Engine!$C$2:$C$201,0))="","",INDEX('Quote log'!$C$3:$C$202,MATCH(SMALL(Engine!$C$2:$C$201,ROWS($A$7:$A86)),Engine!$C$2:$C$201,0))),"")</f>
        <v/>
      </c>
      <c r="C86" s="45" t="str">
        <f>IFERROR(IF(INDEX('Quote log'!$D$3:$D$202,MATCH(SMALL(Engine!$C$2:$C$201,ROWS($A$7:$A86)),Engine!$C$2:$C$201,0))="","",INDEX('Quote log'!$D$3:$D$202,MATCH(SMALL(Engine!$C$2:$C$201,ROWS($A$7:$A86)),Engine!$C$2:$C$201,0))),"")</f>
        <v/>
      </c>
      <c r="D86" s="46" t="str">
        <f>IFERROR(IF(INDEX('Quote log'!$G$3:$G$202,MATCH(SMALL(Engine!$C$2:$C$201,ROWS($A$7:$A86)),Engine!$C$2:$C$201,0))="","",INDEX('Quote log'!$G$3:$G$202,MATCH(SMALL(Engine!$C$2:$C$201,ROWS($A$7:$A86)),Engine!$C$2:$C$201,0))),"")</f>
        <v/>
      </c>
      <c r="E86" s="16" t="str">
        <f>IFERROR(IF(INDEX('Quote log'!$H$3:$H$202,MATCH(SMALL(Engine!$C$2:$C$201,ROWS($A$7:$A86)),Engine!$C$2:$C$201,0))="","",INDEX('Quote log'!$H$3:$H$202,MATCH(SMALL(Engine!$C$2:$C$201,ROWS($A$7:$A86)),Engine!$C$2:$C$201,0))),"")</f>
        <v/>
      </c>
      <c r="F86" s="16" t="str">
        <f t="shared" ca="1" si="2"/>
        <v/>
      </c>
    </row>
    <row r="87" spans="1:6" ht="17.25" x14ac:dyDescent="0.4">
      <c r="A87" s="16" t="str">
        <f>IFERROR(IF(INDEX('Quote log'!$A$3:$A$202,MATCH(SMALL(Engine!$C$2:$C$201,ROWS($A$7:$A87)),Engine!$C$2:$C$201,0))="","",INDEX('Quote log'!$A$3:$A$202,MATCH(SMALL(Engine!$C$2:$C$201,ROWS($A$7:$A87)),Engine!$C$2:$C$201,0))),"")</f>
        <v/>
      </c>
      <c r="B87" s="16" t="str">
        <f>IFERROR(IF(INDEX('Quote log'!$C$3:$C$202,MATCH(SMALL(Engine!$C$2:$C$201,ROWS($A$7:$A87)),Engine!$C$2:$C$201,0))="","",INDEX('Quote log'!$C$3:$C$202,MATCH(SMALL(Engine!$C$2:$C$201,ROWS($A$7:$A87)),Engine!$C$2:$C$201,0))),"")</f>
        <v/>
      </c>
      <c r="C87" s="45" t="str">
        <f>IFERROR(IF(INDEX('Quote log'!$D$3:$D$202,MATCH(SMALL(Engine!$C$2:$C$201,ROWS($A$7:$A87)),Engine!$C$2:$C$201,0))="","",INDEX('Quote log'!$D$3:$D$202,MATCH(SMALL(Engine!$C$2:$C$201,ROWS($A$7:$A87)),Engine!$C$2:$C$201,0))),"")</f>
        <v/>
      </c>
      <c r="D87" s="46" t="str">
        <f>IFERROR(IF(INDEX('Quote log'!$G$3:$G$202,MATCH(SMALL(Engine!$C$2:$C$201,ROWS($A$7:$A87)),Engine!$C$2:$C$201,0))="","",INDEX('Quote log'!$G$3:$G$202,MATCH(SMALL(Engine!$C$2:$C$201,ROWS($A$7:$A87)),Engine!$C$2:$C$201,0))),"")</f>
        <v/>
      </c>
      <c r="E87" s="16" t="str">
        <f>IFERROR(IF(INDEX('Quote log'!$H$3:$H$202,MATCH(SMALL(Engine!$C$2:$C$201,ROWS($A$7:$A87)),Engine!$C$2:$C$201,0))="","",INDEX('Quote log'!$H$3:$H$202,MATCH(SMALL(Engine!$C$2:$C$201,ROWS($A$7:$A87)),Engine!$C$2:$C$201,0))),"")</f>
        <v/>
      </c>
      <c r="F87" s="16" t="str">
        <f t="shared" ca="1" si="2"/>
        <v/>
      </c>
    </row>
    <row r="88" spans="1:6" ht="17.25" x14ac:dyDescent="0.4">
      <c r="A88" s="16" t="str">
        <f>IFERROR(IF(INDEX('Quote log'!$A$3:$A$202,MATCH(SMALL(Engine!$C$2:$C$201,ROWS($A$7:$A88)),Engine!$C$2:$C$201,0))="","",INDEX('Quote log'!$A$3:$A$202,MATCH(SMALL(Engine!$C$2:$C$201,ROWS($A$7:$A88)),Engine!$C$2:$C$201,0))),"")</f>
        <v/>
      </c>
      <c r="B88" s="16" t="str">
        <f>IFERROR(IF(INDEX('Quote log'!$C$3:$C$202,MATCH(SMALL(Engine!$C$2:$C$201,ROWS($A$7:$A88)),Engine!$C$2:$C$201,0))="","",INDEX('Quote log'!$C$3:$C$202,MATCH(SMALL(Engine!$C$2:$C$201,ROWS($A$7:$A88)),Engine!$C$2:$C$201,0))),"")</f>
        <v/>
      </c>
      <c r="C88" s="45" t="str">
        <f>IFERROR(IF(INDEX('Quote log'!$D$3:$D$202,MATCH(SMALL(Engine!$C$2:$C$201,ROWS($A$7:$A88)),Engine!$C$2:$C$201,0))="","",INDEX('Quote log'!$D$3:$D$202,MATCH(SMALL(Engine!$C$2:$C$201,ROWS($A$7:$A88)),Engine!$C$2:$C$201,0))),"")</f>
        <v/>
      </c>
      <c r="D88" s="46" t="str">
        <f>IFERROR(IF(INDEX('Quote log'!$G$3:$G$202,MATCH(SMALL(Engine!$C$2:$C$201,ROWS($A$7:$A88)),Engine!$C$2:$C$201,0))="","",INDEX('Quote log'!$G$3:$G$202,MATCH(SMALL(Engine!$C$2:$C$201,ROWS($A$7:$A88)),Engine!$C$2:$C$201,0))),"")</f>
        <v/>
      </c>
      <c r="E88" s="16" t="str">
        <f>IFERROR(IF(INDEX('Quote log'!$H$3:$H$202,MATCH(SMALL(Engine!$C$2:$C$201,ROWS($A$7:$A88)),Engine!$C$2:$C$201,0))="","",INDEX('Quote log'!$H$3:$H$202,MATCH(SMALL(Engine!$C$2:$C$201,ROWS($A$7:$A88)),Engine!$C$2:$C$201,0))),"")</f>
        <v/>
      </c>
      <c r="F88" s="16" t="str">
        <f t="shared" ca="1" si="2"/>
        <v/>
      </c>
    </row>
    <row r="89" spans="1:6" ht="17.25" x14ac:dyDescent="0.4">
      <c r="A89" s="16" t="str">
        <f>IFERROR(IF(INDEX('Quote log'!$A$3:$A$202,MATCH(SMALL(Engine!$C$2:$C$201,ROWS($A$7:$A89)),Engine!$C$2:$C$201,0))="","",INDEX('Quote log'!$A$3:$A$202,MATCH(SMALL(Engine!$C$2:$C$201,ROWS($A$7:$A89)),Engine!$C$2:$C$201,0))),"")</f>
        <v/>
      </c>
      <c r="B89" s="16" t="str">
        <f>IFERROR(IF(INDEX('Quote log'!$C$3:$C$202,MATCH(SMALL(Engine!$C$2:$C$201,ROWS($A$7:$A89)),Engine!$C$2:$C$201,0))="","",INDEX('Quote log'!$C$3:$C$202,MATCH(SMALL(Engine!$C$2:$C$201,ROWS($A$7:$A89)),Engine!$C$2:$C$201,0))),"")</f>
        <v/>
      </c>
      <c r="C89" s="45" t="str">
        <f>IFERROR(IF(INDEX('Quote log'!$D$3:$D$202,MATCH(SMALL(Engine!$C$2:$C$201,ROWS($A$7:$A89)),Engine!$C$2:$C$201,0))="","",INDEX('Quote log'!$D$3:$D$202,MATCH(SMALL(Engine!$C$2:$C$201,ROWS($A$7:$A89)),Engine!$C$2:$C$201,0))),"")</f>
        <v/>
      </c>
      <c r="D89" s="46" t="str">
        <f>IFERROR(IF(INDEX('Quote log'!$G$3:$G$202,MATCH(SMALL(Engine!$C$2:$C$201,ROWS($A$7:$A89)),Engine!$C$2:$C$201,0))="","",INDEX('Quote log'!$G$3:$G$202,MATCH(SMALL(Engine!$C$2:$C$201,ROWS($A$7:$A89)),Engine!$C$2:$C$201,0))),"")</f>
        <v/>
      </c>
      <c r="E89" s="16" t="str">
        <f>IFERROR(IF(INDEX('Quote log'!$H$3:$H$202,MATCH(SMALL(Engine!$C$2:$C$201,ROWS($A$7:$A89)),Engine!$C$2:$C$201,0))="","",INDEX('Quote log'!$H$3:$H$202,MATCH(SMALL(Engine!$C$2:$C$201,ROWS($A$7:$A89)),Engine!$C$2:$C$201,0))),"")</f>
        <v/>
      </c>
      <c r="F89" s="16" t="str">
        <f t="shared" ca="1" si="2"/>
        <v/>
      </c>
    </row>
    <row r="90" spans="1:6" ht="17.25" x14ac:dyDescent="0.4">
      <c r="A90" s="16" t="str">
        <f>IFERROR(IF(INDEX('Quote log'!$A$3:$A$202,MATCH(SMALL(Engine!$C$2:$C$201,ROWS($A$7:$A90)),Engine!$C$2:$C$201,0))="","",INDEX('Quote log'!$A$3:$A$202,MATCH(SMALL(Engine!$C$2:$C$201,ROWS($A$7:$A90)),Engine!$C$2:$C$201,0))),"")</f>
        <v/>
      </c>
      <c r="B90" s="16" t="str">
        <f>IFERROR(IF(INDEX('Quote log'!$C$3:$C$202,MATCH(SMALL(Engine!$C$2:$C$201,ROWS($A$7:$A90)),Engine!$C$2:$C$201,0))="","",INDEX('Quote log'!$C$3:$C$202,MATCH(SMALL(Engine!$C$2:$C$201,ROWS($A$7:$A90)),Engine!$C$2:$C$201,0))),"")</f>
        <v/>
      </c>
      <c r="C90" s="45" t="str">
        <f>IFERROR(IF(INDEX('Quote log'!$D$3:$D$202,MATCH(SMALL(Engine!$C$2:$C$201,ROWS($A$7:$A90)),Engine!$C$2:$C$201,0))="","",INDEX('Quote log'!$D$3:$D$202,MATCH(SMALL(Engine!$C$2:$C$201,ROWS($A$7:$A90)),Engine!$C$2:$C$201,0))),"")</f>
        <v/>
      </c>
      <c r="D90" s="46" t="str">
        <f>IFERROR(IF(INDEX('Quote log'!$G$3:$G$202,MATCH(SMALL(Engine!$C$2:$C$201,ROWS($A$7:$A90)),Engine!$C$2:$C$201,0))="","",INDEX('Quote log'!$G$3:$G$202,MATCH(SMALL(Engine!$C$2:$C$201,ROWS($A$7:$A90)),Engine!$C$2:$C$201,0))),"")</f>
        <v/>
      </c>
      <c r="E90" s="16" t="str">
        <f>IFERROR(IF(INDEX('Quote log'!$H$3:$H$202,MATCH(SMALL(Engine!$C$2:$C$201,ROWS($A$7:$A90)),Engine!$C$2:$C$201,0))="","",INDEX('Quote log'!$H$3:$H$202,MATCH(SMALL(Engine!$C$2:$C$201,ROWS($A$7:$A90)),Engine!$C$2:$C$201,0))),"")</f>
        <v/>
      </c>
      <c r="F90" s="16" t="str">
        <f t="shared" ca="1" si="2"/>
        <v/>
      </c>
    </row>
    <row r="91" spans="1:6" ht="17.25" x14ac:dyDescent="0.4">
      <c r="A91" s="16" t="str">
        <f>IFERROR(IF(INDEX('Quote log'!$A$3:$A$202,MATCH(SMALL(Engine!$C$2:$C$201,ROWS($A$7:$A91)),Engine!$C$2:$C$201,0))="","",INDEX('Quote log'!$A$3:$A$202,MATCH(SMALL(Engine!$C$2:$C$201,ROWS($A$7:$A91)),Engine!$C$2:$C$201,0))),"")</f>
        <v/>
      </c>
      <c r="B91" s="16" t="str">
        <f>IFERROR(IF(INDEX('Quote log'!$C$3:$C$202,MATCH(SMALL(Engine!$C$2:$C$201,ROWS($A$7:$A91)),Engine!$C$2:$C$201,0))="","",INDEX('Quote log'!$C$3:$C$202,MATCH(SMALL(Engine!$C$2:$C$201,ROWS($A$7:$A91)),Engine!$C$2:$C$201,0))),"")</f>
        <v/>
      </c>
      <c r="C91" s="45" t="str">
        <f>IFERROR(IF(INDEX('Quote log'!$D$3:$D$202,MATCH(SMALL(Engine!$C$2:$C$201,ROWS($A$7:$A91)),Engine!$C$2:$C$201,0))="","",INDEX('Quote log'!$D$3:$D$202,MATCH(SMALL(Engine!$C$2:$C$201,ROWS($A$7:$A91)),Engine!$C$2:$C$201,0))),"")</f>
        <v/>
      </c>
      <c r="D91" s="46" t="str">
        <f>IFERROR(IF(INDEX('Quote log'!$G$3:$G$202,MATCH(SMALL(Engine!$C$2:$C$201,ROWS($A$7:$A91)),Engine!$C$2:$C$201,0))="","",INDEX('Quote log'!$G$3:$G$202,MATCH(SMALL(Engine!$C$2:$C$201,ROWS($A$7:$A91)),Engine!$C$2:$C$201,0))),"")</f>
        <v/>
      </c>
      <c r="E91" s="16" t="str">
        <f>IFERROR(IF(INDEX('Quote log'!$H$3:$H$202,MATCH(SMALL(Engine!$C$2:$C$201,ROWS($A$7:$A91)),Engine!$C$2:$C$201,0))="","",INDEX('Quote log'!$H$3:$H$202,MATCH(SMALL(Engine!$C$2:$C$201,ROWS($A$7:$A91)),Engine!$C$2:$C$201,0))),"")</f>
        <v/>
      </c>
      <c r="F91" s="16" t="str">
        <f t="shared" ca="1" si="2"/>
        <v/>
      </c>
    </row>
    <row r="92" spans="1:6" ht="17.25" x14ac:dyDescent="0.4">
      <c r="A92" s="16" t="str">
        <f>IFERROR(IF(INDEX('Quote log'!$A$3:$A$202,MATCH(SMALL(Engine!$C$2:$C$201,ROWS($A$7:$A92)),Engine!$C$2:$C$201,0))="","",INDEX('Quote log'!$A$3:$A$202,MATCH(SMALL(Engine!$C$2:$C$201,ROWS($A$7:$A92)),Engine!$C$2:$C$201,0))),"")</f>
        <v/>
      </c>
      <c r="B92" s="16" t="str">
        <f>IFERROR(IF(INDEX('Quote log'!$C$3:$C$202,MATCH(SMALL(Engine!$C$2:$C$201,ROWS($A$7:$A92)),Engine!$C$2:$C$201,0))="","",INDEX('Quote log'!$C$3:$C$202,MATCH(SMALL(Engine!$C$2:$C$201,ROWS($A$7:$A92)),Engine!$C$2:$C$201,0))),"")</f>
        <v/>
      </c>
      <c r="C92" s="45" t="str">
        <f>IFERROR(IF(INDEX('Quote log'!$D$3:$D$202,MATCH(SMALL(Engine!$C$2:$C$201,ROWS($A$7:$A92)),Engine!$C$2:$C$201,0))="","",INDEX('Quote log'!$D$3:$D$202,MATCH(SMALL(Engine!$C$2:$C$201,ROWS($A$7:$A92)),Engine!$C$2:$C$201,0))),"")</f>
        <v/>
      </c>
      <c r="D92" s="46" t="str">
        <f>IFERROR(IF(INDEX('Quote log'!$G$3:$G$202,MATCH(SMALL(Engine!$C$2:$C$201,ROWS($A$7:$A92)),Engine!$C$2:$C$201,0))="","",INDEX('Quote log'!$G$3:$G$202,MATCH(SMALL(Engine!$C$2:$C$201,ROWS($A$7:$A92)),Engine!$C$2:$C$201,0))),"")</f>
        <v/>
      </c>
      <c r="E92" s="16" t="str">
        <f>IFERROR(IF(INDEX('Quote log'!$H$3:$H$202,MATCH(SMALL(Engine!$C$2:$C$201,ROWS($A$7:$A92)),Engine!$C$2:$C$201,0))="","",INDEX('Quote log'!$H$3:$H$202,MATCH(SMALL(Engine!$C$2:$C$201,ROWS($A$7:$A92)),Engine!$C$2:$C$201,0))),"")</f>
        <v/>
      </c>
      <c r="F92" s="16" t="str">
        <f t="shared" ca="1" si="2"/>
        <v/>
      </c>
    </row>
    <row r="93" spans="1:6" ht="17.25" x14ac:dyDescent="0.4">
      <c r="A93" s="16" t="str">
        <f>IFERROR(IF(INDEX('Quote log'!$A$3:$A$202,MATCH(SMALL(Engine!$C$2:$C$201,ROWS($A$7:$A93)),Engine!$C$2:$C$201,0))="","",INDEX('Quote log'!$A$3:$A$202,MATCH(SMALL(Engine!$C$2:$C$201,ROWS($A$7:$A93)),Engine!$C$2:$C$201,0))),"")</f>
        <v/>
      </c>
      <c r="B93" s="16" t="str">
        <f>IFERROR(IF(INDEX('Quote log'!$C$3:$C$202,MATCH(SMALL(Engine!$C$2:$C$201,ROWS($A$7:$A93)),Engine!$C$2:$C$201,0))="","",INDEX('Quote log'!$C$3:$C$202,MATCH(SMALL(Engine!$C$2:$C$201,ROWS($A$7:$A93)),Engine!$C$2:$C$201,0))),"")</f>
        <v/>
      </c>
      <c r="C93" s="45" t="str">
        <f>IFERROR(IF(INDEX('Quote log'!$D$3:$D$202,MATCH(SMALL(Engine!$C$2:$C$201,ROWS($A$7:$A93)),Engine!$C$2:$C$201,0))="","",INDEX('Quote log'!$D$3:$D$202,MATCH(SMALL(Engine!$C$2:$C$201,ROWS($A$7:$A93)),Engine!$C$2:$C$201,0))),"")</f>
        <v/>
      </c>
      <c r="D93" s="46" t="str">
        <f>IFERROR(IF(INDEX('Quote log'!$G$3:$G$202,MATCH(SMALL(Engine!$C$2:$C$201,ROWS($A$7:$A93)),Engine!$C$2:$C$201,0))="","",INDEX('Quote log'!$G$3:$G$202,MATCH(SMALL(Engine!$C$2:$C$201,ROWS($A$7:$A93)),Engine!$C$2:$C$201,0))),"")</f>
        <v/>
      </c>
      <c r="E93" s="16" t="str">
        <f>IFERROR(IF(INDEX('Quote log'!$H$3:$H$202,MATCH(SMALL(Engine!$C$2:$C$201,ROWS($A$7:$A93)),Engine!$C$2:$C$201,0))="","",INDEX('Quote log'!$H$3:$H$202,MATCH(SMALL(Engine!$C$2:$C$201,ROWS($A$7:$A93)),Engine!$C$2:$C$201,0))),"")</f>
        <v/>
      </c>
      <c r="F93" s="16" t="str">
        <f t="shared" ca="1" si="2"/>
        <v/>
      </c>
    </row>
    <row r="94" spans="1:6" ht="17.25" x14ac:dyDescent="0.4">
      <c r="A94" s="16" t="str">
        <f>IFERROR(IF(INDEX('Quote log'!$A$3:$A$202,MATCH(SMALL(Engine!$C$2:$C$201,ROWS($A$7:$A94)),Engine!$C$2:$C$201,0))="","",INDEX('Quote log'!$A$3:$A$202,MATCH(SMALL(Engine!$C$2:$C$201,ROWS($A$7:$A94)),Engine!$C$2:$C$201,0))),"")</f>
        <v/>
      </c>
      <c r="B94" s="16" t="str">
        <f>IFERROR(IF(INDEX('Quote log'!$C$3:$C$202,MATCH(SMALL(Engine!$C$2:$C$201,ROWS($A$7:$A94)),Engine!$C$2:$C$201,0))="","",INDEX('Quote log'!$C$3:$C$202,MATCH(SMALL(Engine!$C$2:$C$201,ROWS($A$7:$A94)),Engine!$C$2:$C$201,0))),"")</f>
        <v/>
      </c>
      <c r="C94" s="45" t="str">
        <f>IFERROR(IF(INDEX('Quote log'!$D$3:$D$202,MATCH(SMALL(Engine!$C$2:$C$201,ROWS($A$7:$A94)),Engine!$C$2:$C$201,0))="","",INDEX('Quote log'!$D$3:$D$202,MATCH(SMALL(Engine!$C$2:$C$201,ROWS($A$7:$A94)),Engine!$C$2:$C$201,0))),"")</f>
        <v/>
      </c>
      <c r="D94" s="46" t="str">
        <f>IFERROR(IF(INDEX('Quote log'!$G$3:$G$202,MATCH(SMALL(Engine!$C$2:$C$201,ROWS($A$7:$A94)),Engine!$C$2:$C$201,0))="","",INDEX('Quote log'!$G$3:$G$202,MATCH(SMALL(Engine!$C$2:$C$201,ROWS($A$7:$A94)),Engine!$C$2:$C$201,0))),"")</f>
        <v/>
      </c>
      <c r="E94" s="16" t="str">
        <f>IFERROR(IF(INDEX('Quote log'!$H$3:$H$202,MATCH(SMALL(Engine!$C$2:$C$201,ROWS($A$7:$A94)),Engine!$C$2:$C$201,0))="","",INDEX('Quote log'!$H$3:$H$202,MATCH(SMALL(Engine!$C$2:$C$201,ROWS($A$7:$A94)),Engine!$C$2:$C$201,0))),"")</f>
        <v/>
      </c>
      <c r="F94" s="16" t="str">
        <f t="shared" ca="1" si="2"/>
        <v/>
      </c>
    </row>
    <row r="95" spans="1:6" ht="17.25" x14ac:dyDescent="0.4">
      <c r="A95" s="16" t="str">
        <f>IFERROR(IF(INDEX('Quote log'!$A$3:$A$202,MATCH(SMALL(Engine!$C$2:$C$201,ROWS($A$7:$A95)),Engine!$C$2:$C$201,0))="","",INDEX('Quote log'!$A$3:$A$202,MATCH(SMALL(Engine!$C$2:$C$201,ROWS($A$7:$A95)),Engine!$C$2:$C$201,0))),"")</f>
        <v/>
      </c>
      <c r="B95" s="16" t="str">
        <f>IFERROR(IF(INDEX('Quote log'!$C$3:$C$202,MATCH(SMALL(Engine!$C$2:$C$201,ROWS($A$7:$A95)),Engine!$C$2:$C$201,0))="","",INDEX('Quote log'!$C$3:$C$202,MATCH(SMALL(Engine!$C$2:$C$201,ROWS($A$7:$A95)),Engine!$C$2:$C$201,0))),"")</f>
        <v/>
      </c>
      <c r="C95" s="45" t="str">
        <f>IFERROR(IF(INDEX('Quote log'!$D$3:$D$202,MATCH(SMALL(Engine!$C$2:$C$201,ROWS($A$7:$A95)),Engine!$C$2:$C$201,0))="","",INDEX('Quote log'!$D$3:$D$202,MATCH(SMALL(Engine!$C$2:$C$201,ROWS($A$7:$A95)),Engine!$C$2:$C$201,0))),"")</f>
        <v/>
      </c>
      <c r="D95" s="46" t="str">
        <f>IFERROR(IF(INDEX('Quote log'!$G$3:$G$202,MATCH(SMALL(Engine!$C$2:$C$201,ROWS($A$7:$A95)),Engine!$C$2:$C$201,0))="","",INDEX('Quote log'!$G$3:$G$202,MATCH(SMALL(Engine!$C$2:$C$201,ROWS($A$7:$A95)),Engine!$C$2:$C$201,0))),"")</f>
        <v/>
      </c>
      <c r="E95" s="16" t="str">
        <f>IFERROR(IF(INDEX('Quote log'!$H$3:$H$202,MATCH(SMALL(Engine!$C$2:$C$201,ROWS($A$7:$A95)),Engine!$C$2:$C$201,0))="","",INDEX('Quote log'!$H$3:$H$202,MATCH(SMALL(Engine!$C$2:$C$201,ROWS($A$7:$A95)),Engine!$C$2:$C$201,0))),"")</f>
        <v/>
      </c>
      <c r="F95" s="16" t="str">
        <f t="shared" ca="1" si="2"/>
        <v/>
      </c>
    </row>
    <row r="96" spans="1:6" ht="17.25" x14ac:dyDescent="0.4">
      <c r="A96" s="16" t="str">
        <f>IFERROR(IF(INDEX('Quote log'!$A$3:$A$202,MATCH(SMALL(Engine!$C$2:$C$201,ROWS($A$7:$A96)),Engine!$C$2:$C$201,0))="","",INDEX('Quote log'!$A$3:$A$202,MATCH(SMALL(Engine!$C$2:$C$201,ROWS($A$7:$A96)),Engine!$C$2:$C$201,0))),"")</f>
        <v/>
      </c>
      <c r="B96" s="16" t="str">
        <f>IFERROR(IF(INDEX('Quote log'!$C$3:$C$202,MATCH(SMALL(Engine!$C$2:$C$201,ROWS($A$7:$A96)),Engine!$C$2:$C$201,0))="","",INDEX('Quote log'!$C$3:$C$202,MATCH(SMALL(Engine!$C$2:$C$201,ROWS($A$7:$A96)),Engine!$C$2:$C$201,0))),"")</f>
        <v/>
      </c>
      <c r="C96" s="45" t="str">
        <f>IFERROR(IF(INDEX('Quote log'!$D$3:$D$202,MATCH(SMALL(Engine!$C$2:$C$201,ROWS($A$7:$A96)),Engine!$C$2:$C$201,0))="","",INDEX('Quote log'!$D$3:$D$202,MATCH(SMALL(Engine!$C$2:$C$201,ROWS($A$7:$A96)),Engine!$C$2:$C$201,0))),"")</f>
        <v/>
      </c>
      <c r="D96" s="46" t="str">
        <f>IFERROR(IF(INDEX('Quote log'!$G$3:$G$202,MATCH(SMALL(Engine!$C$2:$C$201,ROWS($A$7:$A96)),Engine!$C$2:$C$201,0))="","",INDEX('Quote log'!$G$3:$G$202,MATCH(SMALL(Engine!$C$2:$C$201,ROWS($A$7:$A96)),Engine!$C$2:$C$201,0))),"")</f>
        <v/>
      </c>
      <c r="E96" s="16" t="str">
        <f>IFERROR(IF(INDEX('Quote log'!$H$3:$H$202,MATCH(SMALL(Engine!$C$2:$C$201,ROWS($A$7:$A96)),Engine!$C$2:$C$201,0))="","",INDEX('Quote log'!$H$3:$H$202,MATCH(SMALL(Engine!$C$2:$C$201,ROWS($A$7:$A96)),Engine!$C$2:$C$201,0))),"")</f>
        <v/>
      </c>
      <c r="F96" s="16" t="str">
        <f t="shared" ca="1" si="2"/>
        <v/>
      </c>
    </row>
    <row r="97" spans="1:6" ht="17.25" x14ac:dyDescent="0.4">
      <c r="A97" s="16" t="str">
        <f>IFERROR(IF(INDEX('Quote log'!$A$3:$A$202,MATCH(SMALL(Engine!$C$2:$C$201,ROWS($A$7:$A97)),Engine!$C$2:$C$201,0))="","",INDEX('Quote log'!$A$3:$A$202,MATCH(SMALL(Engine!$C$2:$C$201,ROWS($A$7:$A97)),Engine!$C$2:$C$201,0))),"")</f>
        <v/>
      </c>
      <c r="B97" s="16" t="str">
        <f>IFERROR(IF(INDEX('Quote log'!$C$3:$C$202,MATCH(SMALL(Engine!$C$2:$C$201,ROWS($A$7:$A97)),Engine!$C$2:$C$201,0))="","",INDEX('Quote log'!$C$3:$C$202,MATCH(SMALL(Engine!$C$2:$C$201,ROWS($A$7:$A97)),Engine!$C$2:$C$201,0))),"")</f>
        <v/>
      </c>
      <c r="C97" s="45" t="str">
        <f>IFERROR(IF(INDEX('Quote log'!$D$3:$D$202,MATCH(SMALL(Engine!$C$2:$C$201,ROWS($A$7:$A97)),Engine!$C$2:$C$201,0))="","",INDEX('Quote log'!$D$3:$D$202,MATCH(SMALL(Engine!$C$2:$C$201,ROWS($A$7:$A97)),Engine!$C$2:$C$201,0))),"")</f>
        <v/>
      </c>
      <c r="D97" s="46" t="str">
        <f>IFERROR(IF(INDEX('Quote log'!$G$3:$G$202,MATCH(SMALL(Engine!$C$2:$C$201,ROWS($A$7:$A97)),Engine!$C$2:$C$201,0))="","",INDEX('Quote log'!$G$3:$G$202,MATCH(SMALL(Engine!$C$2:$C$201,ROWS($A$7:$A97)),Engine!$C$2:$C$201,0))),"")</f>
        <v/>
      </c>
      <c r="E97" s="16" t="str">
        <f>IFERROR(IF(INDEX('Quote log'!$H$3:$H$202,MATCH(SMALL(Engine!$C$2:$C$201,ROWS($A$7:$A97)),Engine!$C$2:$C$201,0))="","",INDEX('Quote log'!$H$3:$H$202,MATCH(SMALL(Engine!$C$2:$C$201,ROWS($A$7:$A97)),Engine!$C$2:$C$201,0))),"")</f>
        <v/>
      </c>
      <c r="F97" s="16" t="str">
        <f t="shared" ca="1" si="2"/>
        <v/>
      </c>
    </row>
    <row r="98" spans="1:6" ht="17.25" x14ac:dyDescent="0.4">
      <c r="A98" s="16" t="str">
        <f>IFERROR(IF(INDEX('Quote log'!$A$3:$A$202,MATCH(SMALL(Engine!$C$2:$C$201,ROWS($A$7:$A98)),Engine!$C$2:$C$201,0))="","",INDEX('Quote log'!$A$3:$A$202,MATCH(SMALL(Engine!$C$2:$C$201,ROWS($A$7:$A98)),Engine!$C$2:$C$201,0))),"")</f>
        <v/>
      </c>
      <c r="B98" s="16" t="str">
        <f>IFERROR(IF(INDEX('Quote log'!$C$3:$C$202,MATCH(SMALL(Engine!$C$2:$C$201,ROWS($A$7:$A98)),Engine!$C$2:$C$201,0))="","",INDEX('Quote log'!$C$3:$C$202,MATCH(SMALL(Engine!$C$2:$C$201,ROWS($A$7:$A98)),Engine!$C$2:$C$201,0))),"")</f>
        <v/>
      </c>
      <c r="C98" s="45" t="str">
        <f>IFERROR(IF(INDEX('Quote log'!$D$3:$D$202,MATCH(SMALL(Engine!$C$2:$C$201,ROWS($A$7:$A98)),Engine!$C$2:$C$201,0))="","",INDEX('Quote log'!$D$3:$D$202,MATCH(SMALL(Engine!$C$2:$C$201,ROWS($A$7:$A98)),Engine!$C$2:$C$201,0))),"")</f>
        <v/>
      </c>
      <c r="D98" s="46" t="str">
        <f>IFERROR(IF(INDEX('Quote log'!$G$3:$G$202,MATCH(SMALL(Engine!$C$2:$C$201,ROWS($A$7:$A98)),Engine!$C$2:$C$201,0))="","",INDEX('Quote log'!$G$3:$G$202,MATCH(SMALL(Engine!$C$2:$C$201,ROWS($A$7:$A98)),Engine!$C$2:$C$201,0))),"")</f>
        <v/>
      </c>
      <c r="E98" s="16" t="str">
        <f>IFERROR(IF(INDEX('Quote log'!$H$3:$H$202,MATCH(SMALL(Engine!$C$2:$C$201,ROWS($A$7:$A98)),Engine!$C$2:$C$201,0))="","",INDEX('Quote log'!$H$3:$H$202,MATCH(SMALL(Engine!$C$2:$C$201,ROWS($A$7:$A98)),Engine!$C$2:$C$201,0))),"")</f>
        <v/>
      </c>
      <c r="F98" s="16" t="str">
        <f t="shared" ca="1" si="2"/>
        <v/>
      </c>
    </row>
    <row r="99" spans="1:6" ht="17.25" x14ac:dyDescent="0.4">
      <c r="A99" s="16" t="str">
        <f>IFERROR(IF(INDEX('Quote log'!$A$3:$A$202,MATCH(SMALL(Engine!$C$2:$C$201,ROWS($A$7:$A99)),Engine!$C$2:$C$201,0))="","",INDEX('Quote log'!$A$3:$A$202,MATCH(SMALL(Engine!$C$2:$C$201,ROWS($A$7:$A99)),Engine!$C$2:$C$201,0))),"")</f>
        <v/>
      </c>
      <c r="B99" s="16" t="str">
        <f>IFERROR(IF(INDEX('Quote log'!$C$3:$C$202,MATCH(SMALL(Engine!$C$2:$C$201,ROWS($A$7:$A99)),Engine!$C$2:$C$201,0))="","",INDEX('Quote log'!$C$3:$C$202,MATCH(SMALL(Engine!$C$2:$C$201,ROWS($A$7:$A99)),Engine!$C$2:$C$201,0))),"")</f>
        <v/>
      </c>
      <c r="C99" s="45" t="str">
        <f>IFERROR(IF(INDEX('Quote log'!$D$3:$D$202,MATCH(SMALL(Engine!$C$2:$C$201,ROWS($A$7:$A99)),Engine!$C$2:$C$201,0))="","",INDEX('Quote log'!$D$3:$D$202,MATCH(SMALL(Engine!$C$2:$C$201,ROWS($A$7:$A99)),Engine!$C$2:$C$201,0))),"")</f>
        <v/>
      </c>
      <c r="D99" s="46" t="str">
        <f>IFERROR(IF(INDEX('Quote log'!$G$3:$G$202,MATCH(SMALL(Engine!$C$2:$C$201,ROWS($A$7:$A99)),Engine!$C$2:$C$201,0))="","",INDEX('Quote log'!$G$3:$G$202,MATCH(SMALL(Engine!$C$2:$C$201,ROWS($A$7:$A99)),Engine!$C$2:$C$201,0))),"")</f>
        <v/>
      </c>
      <c r="E99" s="16" t="str">
        <f>IFERROR(IF(INDEX('Quote log'!$H$3:$H$202,MATCH(SMALL(Engine!$C$2:$C$201,ROWS($A$7:$A99)),Engine!$C$2:$C$201,0))="","",INDEX('Quote log'!$H$3:$H$202,MATCH(SMALL(Engine!$C$2:$C$201,ROWS($A$7:$A99)),Engine!$C$2:$C$201,0))),"")</f>
        <v/>
      </c>
      <c r="F99" s="16" t="str">
        <f t="shared" ca="1" si="2"/>
        <v/>
      </c>
    </row>
    <row r="100" spans="1:6" ht="17.25" x14ac:dyDescent="0.4">
      <c r="A100" s="16" t="str">
        <f>IFERROR(IF(INDEX('Quote log'!$A$3:$A$202,MATCH(SMALL(Engine!$C$2:$C$201,ROWS($A$7:$A100)),Engine!$C$2:$C$201,0))="","",INDEX('Quote log'!$A$3:$A$202,MATCH(SMALL(Engine!$C$2:$C$201,ROWS($A$7:$A100)),Engine!$C$2:$C$201,0))),"")</f>
        <v/>
      </c>
      <c r="B100" s="16" t="str">
        <f>IFERROR(IF(INDEX('Quote log'!$C$3:$C$202,MATCH(SMALL(Engine!$C$2:$C$201,ROWS($A$7:$A100)),Engine!$C$2:$C$201,0))="","",INDEX('Quote log'!$C$3:$C$202,MATCH(SMALL(Engine!$C$2:$C$201,ROWS($A$7:$A100)),Engine!$C$2:$C$201,0))),"")</f>
        <v/>
      </c>
      <c r="C100" s="45" t="str">
        <f>IFERROR(IF(INDEX('Quote log'!$D$3:$D$202,MATCH(SMALL(Engine!$C$2:$C$201,ROWS($A$7:$A100)),Engine!$C$2:$C$201,0))="","",INDEX('Quote log'!$D$3:$D$202,MATCH(SMALL(Engine!$C$2:$C$201,ROWS($A$7:$A100)),Engine!$C$2:$C$201,0))),"")</f>
        <v/>
      </c>
      <c r="D100" s="46" t="str">
        <f>IFERROR(IF(INDEX('Quote log'!$G$3:$G$202,MATCH(SMALL(Engine!$C$2:$C$201,ROWS($A$7:$A100)),Engine!$C$2:$C$201,0))="","",INDEX('Quote log'!$G$3:$G$202,MATCH(SMALL(Engine!$C$2:$C$201,ROWS($A$7:$A100)),Engine!$C$2:$C$201,0))),"")</f>
        <v/>
      </c>
      <c r="E100" s="16" t="str">
        <f>IFERROR(IF(INDEX('Quote log'!$H$3:$H$202,MATCH(SMALL(Engine!$C$2:$C$201,ROWS($A$7:$A100)),Engine!$C$2:$C$201,0))="","",INDEX('Quote log'!$H$3:$H$202,MATCH(SMALL(Engine!$C$2:$C$201,ROWS($A$7:$A100)),Engine!$C$2:$C$201,0))),"")</f>
        <v/>
      </c>
      <c r="F100" s="16" t="str">
        <f t="shared" ca="1" si="2"/>
        <v/>
      </c>
    </row>
    <row r="101" spans="1:6" ht="17.25" x14ac:dyDescent="0.4">
      <c r="A101" s="16" t="str">
        <f>IFERROR(IF(INDEX('Quote log'!$A$3:$A$202,MATCH(SMALL(Engine!$C$2:$C$201,ROWS($A$7:$A101)),Engine!$C$2:$C$201,0))="","",INDEX('Quote log'!$A$3:$A$202,MATCH(SMALL(Engine!$C$2:$C$201,ROWS($A$7:$A101)),Engine!$C$2:$C$201,0))),"")</f>
        <v/>
      </c>
      <c r="B101" s="16" t="str">
        <f>IFERROR(IF(INDEX('Quote log'!$C$3:$C$202,MATCH(SMALL(Engine!$C$2:$C$201,ROWS($A$7:$A101)),Engine!$C$2:$C$201,0))="","",INDEX('Quote log'!$C$3:$C$202,MATCH(SMALL(Engine!$C$2:$C$201,ROWS($A$7:$A101)),Engine!$C$2:$C$201,0))),"")</f>
        <v/>
      </c>
      <c r="C101" s="45" t="str">
        <f>IFERROR(IF(INDEX('Quote log'!$D$3:$D$202,MATCH(SMALL(Engine!$C$2:$C$201,ROWS($A$7:$A101)),Engine!$C$2:$C$201,0))="","",INDEX('Quote log'!$D$3:$D$202,MATCH(SMALL(Engine!$C$2:$C$201,ROWS($A$7:$A101)),Engine!$C$2:$C$201,0))),"")</f>
        <v/>
      </c>
      <c r="D101" s="46" t="str">
        <f>IFERROR(IF(INDEX('Quote log'!$G$3:$G$202,MATCH(SMALL(Engine!$C$2:$C$201,ROWS($A$7:$A101)),Engine!$C$2:$C$201,0))="","",INDEX('Quote log'!$G$3:$G$202,MATCH(SMALL(Engine!$C$2:$C$201,ROWS($A$7:$A101)),Engine!$C$2:$C$201,0))),"")</f>
        <v/>
      </c>
      <c r="E101" s="16" t="str">
        <f>IFERROR(IF(INDEX('Quote log'!$H$3:$H$202,MATCH(SMALL(Engine!$C$2:$C$201,ROWS($A$7:$A101)),Engine!$C$2:$C$201,0))="","",INDEX('Quote log'!$H$3:$H$202,MATCH(SMALL(Engine!$C$2:$C$201,ROWS($A$7:$A101)),Engine!$C$2:$C$201,0))),"")</f>
        <v/>
      </c>
      <c r="F101" s="16" t="str">
        <f t="shared" ca="1" si="2"/>
        <v/>
      </c>
    </row>
    <row r="102" spans="1:6" ht="17.25" x14ac:dyDescent="0.4">
      <c r="A102" s="16" t="str">
        <f>IFERROR(IF(INDEX('Quote log'!$A$3:$A$202,MATCH(SMALL(Engine!$C$2:$C$201,ROWS($A$7:$A102)),Engine!$C$2:$C$201,0))="","",INDEX('Quote log'!$A$3:$A$202,MATCH(SMALL(Engine!$C$2:$C$201,ROWS($A$7:$A102)),Engine!$C$2:$C$201,0))),"")</f>
        <v/>
      </c>
      <c r="B102" s="16" t="str">
        <f>IFERROR(IF(INDEX('Quote log'!$C$3:$C$202,MATCH(SMALL(Engine!$C$2:$C$201,ROWS($A$7:$A102)),Engine!$C$2:$C$201,0))="","",INDEX('Quote log'!$C$3:$C$202,MATCH(SMALL(Engine!$C$2:$C$201,ROWS($A$7:$A102)),Engine!$C$2:$C$201,0))),"")</f>
        <v/>
      </c>
      <c r="C102" s="45" t="str">
        <f>IFERROR(IF(INDEX('Quote log'!$D$3:$D$202,MATCH(SMALL(Engine!$C$2:$C$201,ROWS($A$7:$A102)),Engine!$C$2:$C$201,0))="","",INDEX('Quote log'!$D$3:$D$202,MATCH(SMALL(Engine!$C$2:$C$201,ROWS($A$7:$A102)),Engine!$C$2:$C$201,0))),"")</f>
        <v/>
      </c>
      <c r="D102" s="46" t="str">
        <f>IFERROR(IF(INDEX('Quote log'!$G$3:$G$202,MATCH(SMALL(Engine!$C$2:$C$201,ROWS($A$7:$A102)),Engine!$C$2:$C$201,0))="","",INDEX('Quote log'!$G$3:$G$202,MATCH(SMALL(Engine!$C$2:$C$201,ROWS($A$7:$A102)),Engine!$C$2:$C$201,0))),"")</f>
        <v/>
      </c>
      <c r="E102" s="16" t="str">
        <f>IFERROR(IF(INDEX('Quote log'!$H$3:$H$202,MATCH(SMALL(Engine!$C$2:$C$201,ROWS($A$7:$A102)),Engine!$C$2:$C$201,0))="","",INDEX('Quote log'!$H$3:$H$202,MATCH(SMALL(Engine!$C$2:$C$201,ROWS($A$7:$A102)),Engine!$C$2:$C$201,0))),"")</f>
        <v/>
      </c>
      <c r="F102" s="16" t="str">
        <f t="shared" ca="1" si="2"/>
        <v/>
      </c>
    </row>
    <row r="103" spans="1:6" ht="17.25" x14ac:dyDescent="0.4">
      <c r="A103" s="16" t="str">
        <f>IFERROR(IF(INDEX('Quote log'!$A$3:$A$202,MATCH(SMALL(Engine!$C$2:$C$201,ROWS($A$7:$A103)),Engine!$C$2:$C$201,0))="","",INDEX('Quote log'!$A$3:$A$202,MATCH(SMALL(Engine!$C$2:$C$201,ROWS($A$7:$A103)),Engine!$C$2:$C$201,0))),"")</f>
        <v/>
      </c>
      <c r="B103" s="16" t="str">
        <f>IFERROR(IF(INDEX('Quote log'!$C$3:$C$202,MATCH(SMALL(Engine!$C$2:$C$201,ROWS($A$7:$A103)),Engine!$C$2:$C$201,0))="","",INDEX('Quote log'!$C$3:$C$202,MATCH(SMALL(Engine!$C$2:$C$201,ROWS($A$7:$A103)),Engine!$C$2:$C$201,0))),"")</f>
        <v/>
      </c>
      <c r="C103" s="45" t="str">
        <f>IFERROR(IF(INDEX('Quote log'!$D$3:$D$202,MATCH(SMALL(Engine!$C$2:$C$201,ROWS($A$7:$A103)),Engine!$C$2:$C$201,0))="","",INDEX('Quote log'!$D$3:$D$202,MATCH(SMALL(Engine!$C$2:$C$201,ROWS($A$7:$A103)),Engine!$C$2:$C$201,0))),"")</f>
        <v/>
      </c>
      <c r="D103" s="46" t="str">
        <f>IFERROR(IF(INDEX('Quote log'!$G$3:$G$202,MATCH(SMALL(Engine!$C$2:$C$201,ROWS($A$7:$A103)),Engine!$C$2:$C$201,0))="","",INDEX('Quote log'!$G$3:$G$202,MATCH(SMALL(Engine!$C$2:$C$201,ROWS($A$7:$A103)),Engine!$C$2:$C$201,0))),"")</f>
        <v/>
      </c>
      <c r="E103" s="16" t="str">
        <f>IFERROR(IF(INDEX('Quote log'!$H$3:$H$202,MATCH(SMALL(Engine!$C$2:$C$201,ROWS($A$7:$A103)),Engine!$C$2:$C$201,0))="","",INDEX('Quote log'!$H$3:$H$202,MATCH(SMALL(Engine!$C$2:$C$201,ROWS($A$7:$A103)),Engine!$C$2:$C$201,0))),"")</f>
        <v/>
      </c>
      <c r="F103" s="16" t="str">
        <f t="shared" ref="F103:F134" ca="1" si="3">IF($D103="","",IF($D103&lt;TODAY(),"Overdue",IF($D103=TODAY(),"Due today","Upcoming")))</f>
        <v/>
      </c>
    </row>
    <row r="104" spans="1:6" ht="17.25" x14ac:dyDescent="0.4">
      <c r="A104" s="16" t="str">
        <f>IFERROR(IF(INDEX('Quote log'!$A$3:$A$202,MATCH(SMALL(Engine!$C$2:$C$201,ROWS($A$7:$A104)),Engine!$C$2:$C$201,0))="","",INDEX('Quote log'!$A$3:$A$202,MATCH(SMALL(Engine!$C$2:$C$201,ROWS($A$7:$A104)),Engine!$C$2:$C$201,0))),"")</f>
        <v/>
      </c>
      <c r="B104" s="16" t="str">
        <f>IFERROR(IF(INDEX('Quote log'!$C$3:$C$202,MATCH(SMALL(Engine!$C$2:$C$201,ROWS($A$7:$A104)),Engine!$C$2:$C$201,0))="","",INDEX('Quote log'!$C$3:$C$202,MATCH(SMALL(Engine!$C$2:$C$201,ROWS($A$7:$A104)),Engine!$C$2:$C$201,0))),"")</f>
        <v/>
      </c>
      <c r="C104" s="45" t="str">
        <f>IFERROR(IF(INDEX('Quote log'!$D$3:$D$202,MATCH(SMALL(Engine!$C$2:$C$201,ROWS($A$7:$A104)),Engine!$C$2:$C$201,0))="","",INDEX('Quote log'!$D$3:$D$202,MATCH(SMALL(Engine!$C$2:$C$201,ROWS($A$7:$A104)),Engine!$C$2:$C$201,0))),"")</f>
        <v/>
      </c>
      <c r="D104" s="46" t="str">
        <f>IFERROR(IF(INDEX('Quote log'!$G$3:$G$202,MATCH(SMALL(Engine!$C$2:$C$201,ROWS($A$7:$A104)),Engine!$C$2:$C$201,0))="","",INDEX('Quote log'!$G$3:$G$202,MATCH(SMALL(Engine!$C$2:$C$201,ROWS($A$7:$A104)),Engine!$C$2:$C$201,0))),"")</f>
        <v/>
      </c>
      <c r="E104" s="16" t="str">
        <f>IFERROR(IF(INDEX('Quote log'!$H$3:$H$202,MATCH(SMALL(Engine!$C$2:$C$201,ROWS($A$7:$A104)),Engine!$C$2:$C$201,0))="","",INDEX('Quote log'!$H$3:$H$202,MATCH(SMALL(Engine!$C$2:$C$201,ROWS($A$7:$A104)),Engine!$C$2:$C$201,0))),"")</f>
        <v/>
      </c>
      <c r="F104" s="16" t="str">
        <f t="shared" ca="1" si="3"/>
        <v/>
      </c>
    </row>
    <row r="105" spans="1:6" ht="17.25" x14ac:dyDescent="0.4">
      <c r="A105" s="16" t="str">
        <f>IFERROR(IF(INDEX('Quote log'!$A$3:$A$202,MATCH(SMALL(Engine!$C$2:$C$201,ROWS($A$7:$A105)),Engine!$C$2:$C$201,0))="","",INDEX('Quote log'!$A$3:$A$202,MATCH(SMALL(Engine!$C$2:$C$201,ROWS($A$7:$A105)),Engine!$C$2:$C$201,0))),"")</f>
        <v/>
      </c>
      <c r="B105" s="16" t="str">
        <f>IFERROR(IF(INDEX('Quote log'!$C$3:$C$202,MATCH(SMALL(Engine!$C$2:$C$201,ROWS($A$7:$A105)),Engine!$C$2:$C$201,0))="","",INDEX('Quote log'!$C$3:$C$202,MATCH(SMALL(Engine!$C$2:$C$201,ROWS($A$7:$A105)),Engine!$C$2:$C$201,0))),"")</f>
        <v/>
      </c>
      <c r="C105" s="45" t="str">
        <f>IFERROR(IF(INDEX('Quote log'!$D$3:$D$202,MATCH(SMALL(Engine!$C$2:$C$201,ROWS($A$7:$A105)),Engine!$C$2:$C$201,0))="","",INDEX('Quote log'!$D$3:$D$202,MATCH(SMALL(Engine!$C$2:$C$201,ROWS($A$7:$A105)),Engine!$C$2:$C$201,0))),"")</f>
        <v/>
      </c>
      <c r="D105" s="46" t="str">
        <f>IFERROR(IF(INDEX('Quote log'!$G$3:$G$202,MATCH(SMALL(Engine!$C$2:$C$201,ROWS($A$7:$A105)),Engine!$C$2:$C$201,0))="","",INDEX('Quote log'!$G$3:$G$202,MATCH(SMALL(Engine!$C$2:$C$201,ROWS($A$7:$A105)),Engine!$C$2:$C$201,0))),"")</f>
        <v/>
      </c>
      <c r="E105" s="16" t="str">
        <f>IFERROR(IF(INDEX('Quote log'!$H$3:$H$202,MATCH(SMALL(Engine!$C$2:$C$201,ROWS($A$7:$A105)),Engine!$C$2:$C$201,0))="","",INDEX('Quote log'!$H$3:$H$202,MATCH(SMALL(Engine!$C$2:$C$201,ROWS($A$7:$A105)),Engine!$C$2:$C$201,0))),"")</f>
        <v/>
      </c>
      <c r="F105" s="16" t="str">
        <f t="shared" ca="1" si="3"/>
        <v/>
      </c>
    </row>
    <row r="106" spans="1:6" ht="17.25" x14ac:dyDescent="0.4">
      <c r="A106" s="16" t="str">
        <f>IFERROR(IF(INDEX('Quote log'!$A$3:$A$202,MATCH(SMALL(Engine!$C$2:$C$201,ROWS($A$7:$A106)),Engine!$C$2:$C$201,0))="","",INDEX('Quote log'!$A$3:$A$202,MATCH(SMALL(Engine!$C$2:$C$201,ROWS($A$7:$A106)),Engine!$C$2:$C$201,0))),"")</f>
        <v/>
      </c>
      <c r="B106" s="16" t="str">
        <f>IFERROR(IF(INDEX('Quote log'!$C$3:$C$202,MATCH(SMALL(Engine!$C$2:$C$201,ROWS($A$7:$A106)),Engine!$C$2:$C$201,0))="","",INDEX('Quote log'!$C$3:$C$202,MATCH(SMALL(Engine!$C$2:$C$201,ROWS($A$7:$A106)),Engine!$C$2:$C$201,0))),"")</f>
        <v/>
      </c>
      <c r="C106" s="45" t="str">
        <f>IFERROR(IF(INDEX('Quote log'!$D$3:$D$202,MATCH(SMALL(Engine!$C$2:$C$201,ROWS($A$7:$A106)),Engine!$C$2:$C$201,0))="","",INDEX('Quote log'!$D$3:$D$202,MATCH(SMALL(Engine!$C$2:$C$201,ROWS($A$7:$A106)),Engine!$C$2:$C$201,0))),"")</f>
        <v/>
      </c>
      <c r="D106" s="46" t="str">
        <f>IFERROR(IF(INDEX('Quote log'!$G$3:$G$202,MATCH(SMALL(Engine!$C$2:$C$201,ROWS($A$7:$A106)),Engine!$C$2:$C$201,0))="","",INDEX('Quote log'!$G$3:$G$202,MATCH(SMALL(Engine!$C$2:$C$201,ROWS($A$7:$A106)),Engine!$C$2:$C$201,0))),"")</f>
        <v/>
      </c>
      <c r="E106" s="16" t="str">
        <f>IFERROR(IF(INDEX('Quote log'!$H$3:$H$202,MATCH(SMALL(Engine!$C$2:$C$201,ROWS($A$7:$A106)),Engine!$C$2:$C$201,0))="","",INDEX('Quote log'!$H$3:$H$202,MATCH(SMALL(Engine!$C$2:$C$201,ROWS($A$7:$A106)),Engine!$C$2:$C$201,0))),"")</f>
        <v/>
      </c>
      <c r="F106" s="16" t="str">
        <f t="shared" ca="1" si="3"/>
        <v/>
      </c>
    </row>
    <row r="107" spans="1:6" ht="17.25" x14ac:dyDescent="0.4">
      <c r="A107" s="16" t="str">
        <f>IFERROR(IF(INDEX('Quote log'!$A$3:$A$202,MATCH(SMALL(Engine!$C$2:$C$201,ROWS($A$7:$A107)),Engine!$C$2:$C$201,0))="","",INDEX('Quote log'!$A$3:$A$202,MATCH(SMALL(Engine!$C$2:$C$201,ROWS($A$7:$A107)),Engine!$C$2:$C$201,0))),"")</f>
        <v/>
      </c>
      <c r="B107" s="16" t="str">
        <f>IFERROR(IF(INDEX('Quote log'!$C$3:$C$202,MATCH(SMALL(Engine!$C$2:$C$201,ROWS($A$7:$A107)),Engine!$C$2:$C$201,0))="","",INDEX('Quote log'!$C$3:$C$202,MATCH(SMALL(Engine!$C$2:$C$201,ROWS($A$7:$A107)),Engine!$C$2:$C$201,0))),"")</f>
        <v/>
      </c>
      <c r="C107" s="45" t="str">
        <f>IFERROR(IF(INDEX('Quote log'!$D$3:$D$202,MATCH(SMALL(Engine!$C$2:$C$201,ROWS($A$7:$A107)),Engine!$C$2:$C$201,0))="","",INDEX('Quote log'!$D$3:$D$202,MATCH(SMALL(Engine!$C$2:$C$201,ROWS($A$7:$A107)),Engine!$C$2:$C$201,0))),"")</f>
        <v/>
      </c>
      <c r="D107" s="46" t="str">
        <f>IFERROR(IF(INDEX('Quote log'!$G$3:$G$202,MATCH(SMALL(Engine!$C$2:$C$201,ROWS($A$7:$A107)),Engine!$C$2:$C$201,0))="","",INDEX('Quote log'!$G$3:$G$202,MATCH(SMALL(Engine!$C$2:$C$201,ROWS($A$7:$A107)),Engine!$C$2:$C$201,0))),"")</f>
        <v/>
      </c>
      <c r="E107" s="16" t="str">
        <f>IFERROR(IF(INDEX('Quote log'!$H$3:$H$202,MATCH(SMALL(Engine!$C$2:$C$201,ROWS($A$7:$A107)),Engine!$C$2:$C$201,0))="","",INDEX('Quote log'!$H$3:$H$202,MATCH(SMALL(Engine!$C$2:$C$201,ROWS($A$7:$A107)),Engine!$C$2:$C$201,0))),"")</f>
        <v/>
      </c>
      <c r="F107" s="16" t="str">
        <f t="shared" ca="1" si="3"/>
        <v/>
      </c>
    </row>
    <row r="108" spans="1:6" ht="17.25" x14ac:dyDescent="0.4">
      <c r="A108" s="16" t="str">
        <f>IFERROR(IF(INDEX('Quote log'!$A$3:$A$202,MATCH(SMALL(Engine!$C$2:$C$201,ROWS($A$7:$A108)),Engine!$C$2:$C$201,0))="","",INDEX('Quote log'!$A$3:$A$202,MATCH(SMALL(Engine!$C$2:$C$201,ROWS($A$7:$A108)),Engine!$C$2:$C$201,0))),"")</f>
        <v/>
      </c>
      <c r="B108" s="16" t="str">
        <f>IFERROR(IF(INDEX('Quote log'!$C$3:$C$202,MATCH(SMALL(Engine!$C$2:$C$201,ROWS($A$7:$A108)),Engine!$C$2:$C$201,0))="","",INDEX('Quote log'!$C$3:$C$202,MATCH(SMALL(Engine!$C$2:$C$201,ROWS($A$7:$A108)),Engine!$C$2:$C$201,0))),"")</f>
        <v/>
      </c>
      <c r="C108" s="45" t="str">
        <f>IFERROR(IF(INDEX('Quote log'!$D$3:$D$202,MATCH(SMALL(Engine!$C$2:$C$201,ROWS($A$7:$A108)),Engine!$C$2:$C$201,0))="","",INDEX('Quote log'!$D$3:$D$202,MATCH(SMALL(Engine!$C$2:$C$201,ROWS($A$7:$A108)),Engine!$C$2:$C$201,0))),"")</f>
        <v/>
      </c>
      <c r="D108" s="46" t="str">
        <f>IFERROR(IF(INDEX('Quote log'!$G$3:$G$202,MATCH(SMALL(Engine!$C$2:$C$201,ROWS($A$7:$A108)),Engine!$C$2:$C$201,0))="","",INDEX('Quote log'!$G$3:$G$202,MATCH(SMALL(Engine!$C$2:$C$201,ROWS($A$7:$A108)),Engine!$C$2:$C$201,0))),"")</f>
        <v/>
      </c>
      <c r="E108" s="16" t="str">
        <f>IFERROR(IF(INDEX('Quote log'!$H$3:$H$202,MATCH(SMALL(Engine!$C$2:$C$201,ROWS($A$7:$A108)),Engine!$C$2:$C$201,0))="","",INDEX('Quote log'!$H$3:$H$202,MATCH(SMALL(Engine!$C$2:$C$201,ROWS($A$7:$A108)),Engine!$C$2:$C$201,0))),"")</f>
        <v/>
      </c>
      <c r="F108" s="16" t="str">
        <f t="shared" ca="1" si="3"/>
        <v/>
      </c>
    </row>
    <row r="109" spans="1:6" ht="17.25" x14ac:dyDescent="0.4">
      <c r="A109" s="16" t="str">
        <f>IFERROR(IF(INDEX('Quote log'!$A$3:$A$202,MATCH(SMALL(Engine!$C$2:$C$201,ROWS($A$7:$A109)),Engine!$C$2:$C$201,0))="","",INDEX('Quote log'!$A$3:$A$202,MATCH(SMALL(Engine!$C$2:$C$201,ROWS($A$7:$A109)),Engine!$C$2:$C$201,0))),"")</f>
        <v/>
      </c>
      <c r="B109" s="16" t="str">
        <f>IFERROR(IF(INDEX('Quote log'!$C$3:$C$202,MATCH(SMALL(Engine!$C$2:$C$201,ROWS($A$7:$A109)),Engine!$C$2:$C$201,0))="","",INDEX('Quote log'!$C$3:$C$202,MATCH(SMALL(Engine!$C$2:$C$201,ROWS($A$7:$A109)),Engine!$C$2:$C$201,0))),"")</f>
        <v/>
      </c>
      <c r="C109" s="45" t="str">
        <f>IFERROR(IF(INDEX('Quote log'!$D$3:$D$202,MATCH(SMALL(Engine!$C$2:$C$201,ROWS($A$7:$A109)),Engine!$C$2:$C$201,0))="","",INDEX('Quote log'!$D$3:$D$202,MATCH(SMALL(Engine!$C$2:$C$201,ROWS($A$7:$A109)),Engine!$C$2:$C$201,0))),"")</f>
        <v/>
      </c>
      <c r="D109" s="46" t="str">
        <f>IFERROR(IF(INDEX('Quote log'!$G$3:$G$202,MATCH(SMALL(Engine!$C$2:$C$201,ROWS($A$7:$A109)),Engine!$C$2:$C$201,0))="","",INDEX('Quote log'!$G$3:$G$202,MATCH(SMALL(Engine!$C$2:$C$201,ROWS($A$7:$A109)),Engine!$C$2:$C$201,0))),"")</f>
        <v/>
      </c>
      <c r="E109" s="16" t="str">
        <f>IFERROR(IF(INDEX('Quote log'!$H$3:$H$202,MATCH(SMALL(Engine!$C$2:$C$201,ROWS($A$7:$A109)),Engine!$C$2:$C$201,0))="","",INDEX('Quote log'!$H$3:$H$202,MATCH(SMALL(Engine!$C$2:$C$201,ROWS($A$7:$A109)),Engine!$C$2:$C$201,0))),"")</f>
        <v/>
      </c>
      <c r="F109" s="16" t="str">
        <f t="shared" ca="1" si="3"/>
        <v/>
      </c>
    </row>
    <row r="110" spans="1:6" ht="17.25" x14ac:dyDescent="0.4">
      <c r="A110" s="16" t="str">
        <f>IFERROR(IF(INDEX('Quote log'!$A$3:$A$202,MATCH(SMALL(Engine!$C$2:$C$201,ROWS($A$7:$A110)),Engine!$C$2:$C$201,0))="","",INDEX('Quote log'!$A$3:$A$202,MATCH(SMALL(Engine!$C$2:$C$201,ROWS($A$7:$A110)),Engine!$C$2:$C$201,0))),"")</f>
        <v/>
      </c>
      <c r="B110" s="16" t="str">
        <f>IFERROR(IF(INDEX('Quote log'!$C$3:$C$202,MATCH(SMALL(Engine!$C$2:$C$201,ROWS($A$7:$A110)),Engine!$C$2:$C$201,0))="","",INDEX('Quote log'!$C$3:$C$202,MATCH(SMALL(Engine!$C$2:$C$201,ROWS($A$7:$A110)),Engine!$C$2:$C$201,0))),"")</f>
        <v/>
      </c>
      <c r="C110" s="45" t="str">
        <f>IFERROR(IF(INDEX('Quote log'!$D$3:$D$202,MATCH(SMALL(Engine!$C$2:$C$201,ROWS($A$7:$A110)),Engine!$C$2:$C$201,0))="","",INDEX('Quote log'!$D$3:$D$202,MATCH(SMALL(Engine!$C$2:$C$201,ROWS($A$7:$A110)),Engine!$C$2:$C$201,0))),"")</f>
        <v/>
      </c>
      <c r="D110" s="46" t="str">
        <f>IFERROR(IF(INDEX('Quote log'!$G$3:$G$202,MATCH(SMALL(Engine!$C$2:$C$201,ROWS($A$7:$A110)),Engine!$C$2:$C$201,0))="","",INDEX('Quote log'!$G$3:$G$202,MATCH(SMALL(Engine!$C$2:$C$201,ROWS($A$7:$A110)),Engine!$C$2:$C$201,0))),"")</f>
        <v/>
      </c>
      <c r="E110" s="16" t="str">
        <f>IFERROR(IF(INDEX('Quote log'!$H$3:$H$202,MATCH(SMALL(Engine!$C$2:$C$201,ROWS($A$7:$A110)),Engine!$C$2:$C$201,0))="","",INDEX('Quote log'!$H$3:$H$202,MATCH(SMALL(Engine!$C$2:$C$201,ROWS($A$7:$A110)),Engine!$C$2:$C$201,0))),"")</f>
        <v/>
      </c>
      <c r="F110" s="16" t="str">
        <f t="shared" ca="1" si="3"/>
        <v/>
      </c>
    </row>
    <row r="111" spans="1:6" ht="17.25" x14ac:dyDescent="0.4">
      <c r="A111" s="16" t="str">
        <f>IFERROR(IF(INDEX('Quote log'!$A$3:$A$202,MATCH(SMALL(Engine!$C$2:$C$201,ROWS($A$7:$A111)),Engine!$C$2:$C$201,0))="","",INDEX('Quote log'!$A$3:$A$202,MATCH(SMALL(Engine!$C$2:$C$201,ROWS($A$7:$A111)),Engine!$C$2:$C$201,0))),"")</f>
        <v/>
      </c>
      <c r="B111" s="16" t="str">
        <f>IFERROR(IF(INDEX('Quote log'!$C$3:$C$202,MATCH(SMALL(Engine!$C$2:$C$201,ROWS($A$7:$A111)),Engine!$C$2:$C$201,0))="","",INDEX('Quote log'!$C$3:$C$202,MATCH(SMALL(Engine!$C$2:$C$201,ROWS($A$7:$A111)),Engine!$C$2:$C$201,0))),"")</f>
        <v/>
      </c>
      <c r="C111" s="45" t="str">
        <f>IFERROR(IF(INDEX('Quote log'!$D$3:$D$202,MATCH(SMALL(Engine!$C$2:$C$201,ROWS($A$7:$A111)),Engine!$C$2:$C$201,0))="","",INDEX('Quote log'!$D$3:$D$202,MATCH(SMALL(Engine!$C$2:$C$201,ROWS($A$7:$A111)),Engine!$C$2:$C$201,0))),"")</f>
        <v/>
      </c>
      <c r="D111" s="46" t="str">
        <f>IFERROR(IF(INDEX('Quote log'!$G$3:$G$202,MATCH(SMALL(Engine!$C$2:$C$201,ROWS($A$7:$A111)),Engine!$C$2:$C$201,0))="","",INDEX('Quote log'!$G$3:$G$202,MATCH(SMALL(Engine!$C$2:$C$201,ROWS($A$7:$A111)),Engine!$C$2:$C$201,0))),"")</f>
        <v/>
      </c>
      <c r="E111" s="16" t="str">
        <f>IFERROR(IF(INDEX('Quote log'!$H$3:$H$202,MATCH(SMALL(Engine!$C$2:$C$201,ROWS($A$7:$A111)),Engine!$C$2:$C$201,0))="","",INDEX('Quote log'!$H$3:$H$202,MATCH(SMALL(Engine!$C$2:$C$201,ROWS($A$7:$A111)),Engine!$C$2:$C$201,0))),"")</f>
        <v/>
      </c>
      <c r="F111" s="16" t="str">
        <f t="shared" ca="1" si="3"/>
        <v/>
      </c>
    </row>
    <row r="112" spans="1:6" ht="17.25" x14ac:dyDescent="0.4">
      <c r="A112" s="16" t="str">
        <f>IFERROR(IF(INDEX('Quote log'!$A$3:$A$202,MATCH(SMALL(Engine!$C$2:$C$201,ROWS($A$7:$A112)),Engine!$C$2:$C$201,0))="","",INDEX('Quote log'!$A$3:$A$202,MATCH(SMALL(Engine!$C$2:$C$201,ROWS($A$7:$A112)),Engine!$C$2:$C$201,0))),"")</f>
        <v/>
      </c>
      <c r="B112" s="16" t="str">
        <f>IFERROR(IF(INDEX('Quote log'!$C$3:$C$202,MATCH(SMALL(Engine!$C$2:$C$201,ROWS($A$7:$A112)),Engine!$C$2:$C$201,0))="","",INDEX('Quote log'!$C$3:$C$202,MATCH(SMALL(Engine!$C$2:$C$201,ROWS($A$7:$A112)),Engine!$C$2:$C$201,0))),"")</f>
        <v/>
      </c>
      <c r="C112" s="45" t="str">
        <f>IFERROR(IF(INDEX('Quote log'!$D$3:$D$202,MATCH(SMALL(Engine!$C$2:$C$201,ROWS($A$7:$A112)),Engine!$C$2:$C$201,0))="","",INDEX('Quote log'!$D$3:$D$202,MATCH(SMALL(Engine!$C$2:$C$201,ROWS($A$7:$A112)),Engine!$C$2:$C$201,0))),"")</f>
        <v/>
      </c>
      <c r="D112" s="46" t="str">
        <f>IFERROR(IF(INDEX('Quote log'!$G$3:$G$202,MATCH(SMALL(Engine!$C$2:$C$201,ROWS($A$7:$A112)),Engine!$C$2:$C$201,0))="","",INDEX('Quote log'!$G$3:$G$202,MATCH(SMALL(Engine!$C$2:$C$201,ROWS($A$7:$A112)),Engine!$C$2:$C$201,0))),"")</f>
        <v/>
      </c>
      <c r="E112" s="16" t="str">
        <f>IFERROR(IF(INDEX('Quote log'!$H$3:$H$202,MATCH(SMALL(Engine!$C$2:$C$201,ROWS($A$7:$A112)),Engine!$C$2:$C$201,0))="","",INDEX('Quote log'!$H$3:$H$202,MATCH(SMALL(Engine!$C$2:$C$201,ROWS($A$7:$A112)),Engine!$C$2:$C$201,0))),"")</f>
        <v/>
      </c>
      <c r="F112" s="16" t="str">
        <f t="shared" ca="1" si="3"/>
        <v/>
      </c>
    </row>
    <row r="113" spans="1:6" ht="17.25" x14ac:dyDescent="0.4">
      <c r="A113" s="16" t="str">
        <f>IFERROR(IF(INDEX('Quote log'!$A$3:$A$202,MATCH(SMALL(Engine!$C$2:$C$201,ROWS($A$7:$A113)),Engine!$C$2:$C$201,0))="","",INDEX('Quote log'!$A$3:$A$202,MATCH(SMALL(Engine!$C$2:$C$201,ROWS($A$7:$A113)),Engine!$C$2:$C$201,0))),"")</f>
        <v/>
      </c>
      <c r="B113" s="16" t="str">
        <f>IFERROR(IF(INDEX('Quote log'!$C$3:$C$202,MATCH(SMALL(Engine!$C$2:$C$201,ROWS($A$7:$A113)),Engine!$C$2:$C$201,0))="","",INDEX('Quote log'!$C$3:$C$202,MATCH(SMALL(Engine!$C$2:$C$201,ROWS($A$7:$A113)),Engine!$C$2:$C$201,0))),"")</f>
        <v/>
      </c>
      <c r="C113" s="45" t="str">
        <f>IFERROR(IF(INDEX('Quote log'!$D$3:$D$202,MATCH(SMALL(Engine!$C$2:$C$201,ROWS($A$7:$A113)),Engine!$C$2:$C$201,0))="","",INDEX('Quote log'!$D$3:$D$202,MATCH(SMALL(Engine!$C$2:$C$201,ROWS($A$7:$A113)),Engine!$C$2:$C$201,0))),"")</f>
        <v/>
      </c>
      <c r="D113" s="46" t="str">
        <f>IFERROR(IF(INDEX('Quote log'!$G$3:$G$202,MATCH(SMALL(Engine!$C$2:$C$201,ROWS($A$7:$A113)),Engine!$C$2:$C$201,0))="","",INDEX('Quote log'!$G$3:$G$202,MATCH(SMALL(Engine!$C$2:$C$201,ROWS($A$7:$A113)),Engine!$C$2:$C$201,0))),"")</f>
        <v/>
      </c>
      <c r="E113" s="16" t="str">
        <f>IFERROR(IF(INDEX('Quote log'!$H$3:$H$202,MATCH(SMALL(Engine!$C$2:$C$201,ROWS($A$7:$A113)),Engine!$C$2:$C$201,0))="","",INDEX('Quote log'!$H$3:$H$202,MATCH(SMALL(Engine!$C$2:$C$201,ROWS($A$7:$A113)),Engine!$C$2:$C$201,0))),"")</f>
        <v/>
      </c>
      <c r="F113" s="16" t="str">
        <f t="shared" ca="1" si="3"/>
        <v/>
      </c>
    </row>
    <row r="114" spans="1:6" ht="17.25" x14ac:dyDescent="0.4">
      <c r="A114" s="16" t="str">
        <f>IFERROR(IF(INDEX('Quote log'!$A$3:$A$202,MATCH(SMALL(Engine!$C$2:$C$201,ROWS($A$7:$A114)),Engine!$C$2:$C$201,0))="","",INDEX('Quote log'!$A$3:$A$202,MATCH(SMALL(Engine!$C$2:$C$201,ROWS($A$7:$A114)),Engine!$C$2:$C$201,0))),"")</f>
        <v/>
      </c>
      <c r="B114" s="16" t="str">
        <f>IFERROR(IF(INDEX('Quote log'!$C$3:$C$202,MATCH(SMALL(Engine!$C$2:$C$201,ROWS($A$7:$A114)),Engine!$C$2:$C$201,0))="","",INDEX('Quote log'!$C$3:$C$202,MATCH(SMALL(Engine!$C$2:$C$201,ROWS($A$7:$A114)),Engine!$C$2:$C$201,0))),"")</f>
        <v/>
      </c>
      <c r="C114" s="45" t="str">
        <f>IFERROR(IF(INDEX('Quote log'!$D$3:$D$202,MATCH(SMALL(Engine!$C$2:$C$201,ROWS($A$7:$A114)),Engine!$C$2:$C$201,0))="","",INDEX('Quote log'!$D$3:$D$202,MATCH(SMALL(Engine!$C$2:$C$201,ROWS($A$7:$A114)),Engine!$C$2:$C$201,0))),"")</f>
        <v/>
      </c>
      <c r="D114" s="46" t="str">
        <f>IFERROR(IF(INDEX('Quote log'!$G$3:$G$202,MATCH(SMALL(Engine!$C$2:$C$201,ROWS($A$7:$A114)),Engine!$C$2:$C$201,0))="","",INDEX('Quote log'!$G$3:$G$202,MATCH(SMALL(Engine!$C$2:$C$201,ROWS($A$7:$A114)),Engine!$C$2:$C$201,0))),"")</f>
        <v/>
      </c>
      <c r="E114" s="16" t="str">
        <f>IFERROR(IF(INDEX('Quote log'!$H$3:$H$202,MATCH(SMALL(Engine!$C$2:$C$201,ROWS($A$7:$A114)),Engine!$C$2:$C$201,0))="","",INDEX('Quote log'!$H$3:$H$202,MATCH(SMALL(Engine!$C$2:$C$201,ROWS($A$7:$A114)),Engine!$C$2:$C$201,0))),"")</f>
        <v/>
      </c>
      <c r="F114" s="16" t="str">
        <f t="shared" ca="1" si="3"/>
        <v/>
      </c>
    </row>
    <row r="115" spans="1:6" ht="17.25" x14ac:dyDescent="0.4">
      <c r="A115" s="16" t="str">
        <f>IFERROR(IF(INDEX('Quote log'!$A$3:$A$202,MATCH(SMALL(Engine!$C$2:$C$201,ROWS($A$7:$A115)),Engine!$C$2:$C$201,0))="","",INDEX('Quote log'!$A$3:$A$202,MATCH(SMALL(Engine!$C$2:$C$201,ROWS($A$7:$A115)),Engine!$C$2:$C$201,0))),"")</f>
        <v/>
      </c>
      <c r="B115" s="16" t="str">
        <f>IFERROR(IF(INDEX('Quote log'!$C$3:$C$202,MATCH(SMALL(Engine!$C$2:$C$201,ROWS($A$7:$A115)),Engine!$C$2:$C$201,0))="","",INDEX('Quote log'!$C$3:$C$202,MATCH(SMALL(Engine!$C$2:$C$201,ROWS($A$7:$A115)),Engine!$C$2:$C$201,0))),"")</f>
        <v/>
      </c>
      <c r="C115" s="45" t="str">
        <f>IFERROR(IF(INDEX('Quote log'!$D$3:$D$202,MATCH(SMALL(Engine!$C$2:$C$201,ROWS($A$7:$A115)),Engine!$C$2:$C$201,0))="","",INDEX('Quote log'!$D$3:$D$202,MATCH(SMALL(Engine!$C$2:$C$201,ROWS($A$7:$A115)),Engine!$C$2:$C$201,0))),"")</f>
        <v/>
      </c>
      <c r="D115" s="46" t="str">
        <f>IFERROR(IF(INDEX('Quote log'!$G$3:$G$202,MATCH(SMALL(Engine!$C$2:$C$201,ROWS($A$7:$A115)),Engine!$C$2:$C$201,0))="","",INDEX('Quote log'!$G$3:$G$202,MATCH(SMALL(Engine!$C$2:$C$201,ROWS($A$7:$A115)),Engine!$C$2:$C$201,0))),"")</f>
        <v/>
      </c>
      <c r="E115" s="16" t="str">
        <f>IFERROR(IF(INDEX('Quote log'!$H$3:$H$202,MATCH(SMALL(Engine!$C$2:$C$201,ROWS($A$7:$A115)),Engine!$C$2:$C$201,0))="","",INDEX('Quote log'!$H$3:$H$202,MATCH(SMALL(Engine!$C$2:$C$201,ROWS($A$7:$A115)),Engine!$C$2:$C$201,0))),"")</f>
        <v/>
      </c>
      <c r="F115" s="16" t="str">
        <f t="shared" ca="1" si="3"/>
        <v/>
      </c>
    </row>
    <row r="116" spans="1:6" ht="17.25" x14ac:dyDescent="0.4">
      <c r="A116" s="16" t="str">
        <f>IFERROR(IF(INDEX('Quote log'!$A$3:$A$202,MATCH(SMALL(Engine!$C$2:$C$201,ROWS($A$7:$A116)),Engine!$C$2:$C$201,0))="","",INDEX('Quote log'!$A$3:$A$202,MATCH(SMALL(Engine!$C$2:$C$201,ROWS($A$7:$A116)),Engine!$C$2:$C$201,0))),"")</f>
        <v/>
      </c>
      <c r="B116" s="16" t="str">
        <f>IFERROR(IF(INDEX('Quote log'!$C$3:$C$202,MATCH(SMALL(Engine!$C$2:$C$201,ROWS($A$7:$A116)),Engine!$C$2:$C$201,0))="","",INDEX('Quote log'!$C$3:$C$202,MATCH(SMALL(Engine!$C$2:$C$201,ROWS($A$7:$A116)),Engine!$C$2:$C$201,0))),"")</f>
        <v/>
      </c>
      <c r="C116" s="45" t="str">
        <f>IFERROR(IF(INDEX('Quote log'!$D$3:$D$202,MATCH(SMALL(Engine!$C$2:$C$201,ROWS($A$7:$A116)),Engine!$C$2:$C$201,0))="","",INDEX('Quote log'!$D$3:$D$202,MATCH(SMALL(Engine!$C$2:$C$201,ROWS($A$7:$A116)),Engine!$C$2:$C$201,0))),"")</f>
        <v/>
      </c>
      <c r="D116" s="46" t="str">
        <f>IFERROR(IF(INDEX('Quote log'!$G$3:$G$202,MATCH(SMALL(Engine!$C$2:$C$201,ROWS($A$7:$A116)),Engine!$C$2:$C$201,0))="","",INDEX('Quote log'!$G$3:$G$202,MATCH(SMALL(Engine!$C$2:$C$201,ROWS($A$7:$A116)),Engine!$C$2:$C$201,0))),"")</f>
        <v/>
      </c>
      <c r="E116" s="16" t="str">
        <f>IFERROR(IF(INDEX('Quote log'!$H$3:$H$202,MATCH(SMALL(Engine!$C$2:$C$201,ROWS($A$7:$A116)),Engine!$C$2:$C$201,0))="","",INDEX('Quote log'!$H$3:$H$202,MATCH(SMALL(Engine!$C$2:$C$201,ROWS($A$7:$A116)),Engine!$C$2:$C$201,0))),"")</f>
        <v/>
      </c>
      <c r="F116" s="16" t="str">
        <f t="shared" ca="1" si="3"/>
        <v/>
      </c>
    </row>
    <row r="117" spans="1:6" ht="17.25" x14ac:dyDescent="0.4">
      <c r="A117" s="16" t="str">
        <f>IFERROR(IF(INDEX('Quote log'!$A$3:$A$202,MATCH(SMALL(Engine!$C$2:$C$201,ROWS($A$7:$A117)),Engine!$C$2:$C$201,0))="","",INDEX('Quote log'!$A$3:$A$202,MATCH(SMALL(Engine!$C$2:$C$201,ROWS($A$7:$A117)),Engine!$C$2:$C$201,0))),"")</f>
        <v/>
      </c>
      <c r="B117" s="16" t="str">
        <f>IFERROR(IF(INDEX('Quote log'!$C$3:$C$202,MATCH(SMALL(Engine!$C$2:$C$201,ROWS($A$7:$A117)),Engine!$C$2:$C$201,0))="","",INDEX('Quote log'!$C$3:$C$202,MATCH(SMALL(Engine!$C$2:$C$201,ROWS($A$7:$A117)),Engine!$C$2:$C$201,0))),"")</f>
        <v/>
      </c>
      <c r="C117" s="45" t="str">
        <f>IFERROR(IF(INDEX('Quote log'!$D$3:$D$202,MATCH(SMALL(Engine!$C$2:$C$201,ROWS($A$7:$A117)),Engine!$C$2:$C$201,0))="","",INDEX('Quote log'!$D$3:$D$202,MATCH(SMALL(Engine!$C$2:$C$201,ROWS($A$7:$A117)),Engine!$C$2:$C$201,0))),"")</f>
        <v/>
      </c>
      <c r="D117" s="46" t="str">
        <f>IFERROR(IF(INDEX('Quote log'!$G$3:$G$202,MATCH(SMALL(Engine!$C$2:$C$201,ROWS($A$7:$A117)),Engine!$C$2:$C$201,0))="","",INDEX('Quote log'!$G$3:$G$202,MATCH(SMALL(Engine!$C$2:$C$201,ROWS($A$7:$A117)),Engine!$C$2:$C$201,0))),"")</f>
        <v/>
      </c>
      <c r="E117" s="16" t="str">
        <f>IFERROR(IF(INDEX('Quote log'!$H$3:$H$202,MATCH(SMALL(Engine!$C$2:$C$201,ROWS($A$7:$A117)),Engine!$C$2:$C$201,0))="","",INDEX('Quote log'!$H$3:$H$202,MATCH(SMALL(Engine!$C$2:$C$201,ROWS($A$7:$A117)),Engine!$C$2:$C$201,0))),"")</f>
        <v/>
      </c>
      <c r="F117" s="16" t="str">
        <f t="shared" ca="1" si="3"/>
        <v/>
      </c>
    </row>
    <row r="118" spans="1:6" ht="17.25" x14ac:dyDescent="0.4">
      <c r="A118" s="16" t="str">
        <f>IFERROR(IF(INDEX('Quote log'!$A$3:$A$202,MATCH(SMALL(Engine!$C$2:$C$201,ROWS($A$7:$A118)),Engine!$C$2:$C$201,0))="","",INDEX('Quote log'!$A$3:$A$202,MATCH(SMALL(Engine!$C$2:$C$201,ROWS($A$7:$A118)),Engine!$C$2:$C$201,0))),"")</f>
        <v/>
      </c>
      <c r="B118" s="16" t="str">
        <f>IFERROR(IF(INDEX('Quote log'!$C$3:$C$202,MATCH(SMALL(Engine!$C$2:$C$201,ROWS($A$7:$A118)),Engine!$C$2:$C$201,0))="","",INDEX('Quote log'!$C$3:$C$202,MATCH(SMALL(Engine!$C$2:$C$201,ROWS($A$7:$A118)),Engine!$C$2:$C$201,0))),"")</f>
        <v/>
      </c>
      <c r="C118" s="45" t="str">
        <f>IFERROR(IF(INDEX('Quote log'!$D$3:$D$202,MATCH(SMALL(Engine!$C$2:$C$201,ROWS($A$7:$A118)),Engine!$C$2:$C$201,0))="","",INDEX('Quote log'!$D$3:$D$202,MATCH(SMALL(Engine!$C$2:$C$201,ROWS($A$7:$A118)),Engine!$C$2:$C$201,0))),"")</f>
        <v/>
      </c>
      <c r="D118" s="46" t="str">
        <f>IFERROR(IF(INDEX('Quote log'!$G$3:$G$202,MATCH(SMALL(Engine!$C$2:$C$201,ROWS($A$7:$A118)),Engine!$C$2:$C$201,0))="","",INDEX('Quote log'!$G$3:$G$202,MATCH(SMALL(Engine!$C$2:$C$201,ROWS($A$7:$A118)),Engine!$C$2:$C$201,0))),"")</f>
        <v/>
      </c>
      <c r="E118" s="16" t="str">
        <f>IFERROR(IF(INDEX('Quote log'!$H$3:$H$202,MATCH(SMALL(Engine!$C$2:$C$201,ROWS($A$7:$A118)),Engine!$C$2:$C$201,0))="","",INDEX('Quote log'!$H$3:$H$202,MATCH(SMALL(Engine!$C$2:$C$201,ROWS($A$7:$A118)),Engine!$C$2:$C$201,0))),"")</f>
        <v/>
      </c>
      <c r="F118" s="16" t="str">
        <f t="shared" ca="1" si="3"/>
        <v/>
      </c>
    </row>
    <row r="119" spans="1:6" ht="17.25" x14ac:dyDescent="0.4">
      <c r="A119" s="16" t="str">
        <f>IFERROR(IF(INDEX('Quote log'!$A$3:$A$202,MATCH(SMALL(Engine!$C$2:$C$201,ROWS($A$7:$A119)),Engine!$C$2:$C$201,0))="","",INDEX('Quote log'!$A$3:$A$202,MATCH(SMALL(Engine!$C$2:$C$201,ROWS($A$7:$A119)),Engine!$C$2:$C$201,0))),"")</f>
        <v/>
      </c>
      <c r="B119" s="16" t="str">
        <f>IFERROR(IF(INDEX('Quote log'!$C$3:$C$202,MATCH(SMALL(Engine!$C$2:$C$201,ROWS($A$7:$A119)),Engine!$C$2:$C$201,0))="","",INDEX('Quote log'!$C$3:$C$202,MATCH(SMALL(Engine!$C$2:$C$201,ROWS($A$7:$A119)),Engine!$C$2:$C$201,0))),"")</f>
        <v/>
      </c>
      <c r="C119" s="45" t="str">
        <f>IFERROR(IF(INDEX('Quote log'!$D$3:$D$202,MATCH(SMALL(Engine!$C$2:$C$201,ROWS($A$7:$A119)),Engine!$C$2:$C$201,0))="","",INDEX('Quote log'!$D$3:$D$202,MATCH(SMALL(Engine!$C$2:$C$201,ROWS($A$7:$A119)),Engine!$C$2:$C$201,0))),"")</f>
        <v/>
      </c>
      <c r="D119" s="46" t="str">
        <f>IFERROR(IF(INDEX('Quote log'!$G$3:$G$202,MATCH(SMALL(Engine!$C$2:$C$201,ROWS($A$7:$A119)),Engine!$C$2:$C$201,0))="","",INDEX('Quote log'!$G$3:$G$202,MATCH(SMALL(Engine!$C$2:$C$201,ROWS($A$7:$A119)),Engine!$C$2:$C$201,0))),"")</f>
        <v/>
      </c>
      <c r="E119" s="16" t="str">
        <f>IFERROR(IF(INDEX('Quote log'!$H$3:$H$202,MATCH(SMALL(Engine!$C$2:$C$201,ROWS($A$7:$A119)),Engine!$C$2:$C$201,0))="","",INDEX('Quote log'!$H$3:$H$202,MATCH(SMALL(Engine!$C$2:$C$201,ROWS($A$7:$A119)),Engine!$C$2:$C$201,0))),"")</f>
        <v/>
      </c>
      <c r="F119" s="16" t="str">
        <f t="shared" ca="1" si="3"/>
        <v/>
      </c>
    </row>
    <row r="120" spans="1:6" ht="17.25" x14ac:dyDescent="0.4">
      <c r="A120" s="16" t="str">
        <f>IFERROR(IF(INDEX('Quote log'!$A$3:$A$202,MATCH(SMALL(Engine!$C$2:$C$201,ROWS($A$7:$A120)),Engine!$C$2:$C$201,0))="","",INDEX('Quote log'!$A$3:$A$202,MATCH(SMALL(Engine!$C$2:$C$201,ROWS($A$7:$A120)),Engine!$C$2:$C$201,0))),"")</f>
        <v/>
      </c>
      <c r="B120" s="16" t="str">
        <f>IFERROR(IF(INDEX('Quote log'!$C$3:$C$202,MATCH(SMALL(Engine!$C$2:$C$201,ROWS($A$7:$A120)),Engine!$C$2:$C$201,0))="","",INDEX('Quote log'!$C$3:$C$202,MATCH(SMALL(Engine!$C$2:$C$201,ROWS($A$7:$A120)),Engine!$C$2:$C$201,0))),"")</f>
        <v/>
      </c>
      <c r="C120" s="45" t="str">
        <f>IFERROR(IF(INDEX('Quote log'!$D$3:$D$202,MATCH(SMALL(Engine!$C$2:$C$201,ROWS($A$7:$A120)),Engine!$C$2:$C$201,0))="","",INDEX('Quote log'!$D$3:$D$202,MATCH(SMALL(Engine!$C$2:$C$201,ROWS($A$7:$A120)),Engine!$C$2:$C$201,0))),"")</f>
        <v/>
      </c>
      <c r="D120" s="46" t="str">
        <f>IFERROR(IF(INDEX('Quote log'!$G$3:$G$202,MATCH(SMALL(Engine!$C$2:$C$201,ROWS($A$7:$A120)),Engine!$C$2:$C$201,0))="","",INDEX('Quote log'!$G$3:$G$202,MATCH(SMALL(Engine!$C$2:$C$201,ROWS($A$7:$A120)),Engine!$C$2:$C$201,0))),"")</f>
        <v/>
      </c>
      <c r="E120" s="16" t="str">
        <f>IFERROR(IF(INDEX('Quote log'!$H$3:$H$202,MATCH(SMALL(Engine!$C$2:$C$201,ROWS($A$7:$A120)),Engine!$C$2:$C$201,0))="","",INDEX('Quote log'!$H$3:$H$202,MATCH(SMALL(Engine!$C$2:$C$201,ROWS($A$7:$A120)),Engine!$C$2:$C$201,0))),"")</f>
        <v/>
      </c>
      <c r="F120" s="16" t="str">
        <f t="shared" ca="1" si="3"/>
        <v/>
      </c>
    </row>
    <row r="121" spans="1:6" ht="17.25" x14ac:dyDescent="0.4">
      <c r="A121" s="16" t="str">
        <f>IFERROR(IF(INDEX('Quote log'!$A$3:$A$202,MATCH(SMALL(Engine!$C$2:$C$201,ROWS($A$7:$A121)),Engine!$C$2:$C$201,0))="","",INDEX('Quote log'!$A$3:$A$202,MATCH(SMALL(Engine!$C$2:$C$201,ROWS($A$7:$A121)),Engine!$C$2:$C$201,0))),"")</f>
        <v/>
      </c>
      <c r="B121" s="16" t="str">
        <f>IFERROR(IF(INDEX('Quote log'!$C$3:$C$202,MATCH(SMALL(Engine!$C$2:$C$201,ROWS($A$7:$A121)),Engine!$C$2:$C$201,0))="","",INDEX('Quote log'!$C$3:$C$202,MATCH(SMALL(Engine!$C$2:$C$201,ROWS($A$7:$A121)),Engine!$C$2:$C$201,0))),"")</f>
        <v/>
      </c>
      <c r="C121" s="45" t="str">
        <f>IFERROR(IF(INDEX('Quote log'!$D$3:$D$202,MATCH(SMALL(Engine!$C$2:$C$201,ROWS($A$7:$A121)),Engine!$C$2:$C$201,0))="","",INDEX('Quote log'!$D$3:$D$202,MATCH(SMALL(Engine!$C$2:$C$201,ROWS($A$7:$A121)),Engine!$C$2:$C$201,0))),"")</f>
        <v/>
      </c>
      <c r="D121" s="46" t="str">
        <f>IFERROR(IF(INDEX('Quote log'!$G$3:$G$202,MATCH(SMALL(Engine!$C$2:$C$201,ROWS($A$7:$A121)),Engine!$C$2:$C$201,0))="","",INDEX('Quote log'!$G$3:$G$202,MATCH(SMALL(Engine!$C$2:$C$201,ROWS($A$7:$A121)),Engine!$C$2:$C$201,0))),"")</f>
        <v/>
      </c>
      <c r="E121" s="16" t="str">
        <f>IFERROR(IF(INDEX('Quote log'!$H$3:$H$202,MATCH(SMALL(Engine!$C$2:$C$201,ROWS($A$7:$A121)),Engine!$C$2:$C$201,0))="","",INDEX('Quote log'!$H$3:$H$202,MATCH(SMALL(Engine!$C$2:$C$201,ROWS($A$7:$A121)),Engine!$C$2:$C$201,0))),"")</f>
        <v/>
      </c>
      <c r="F121" s="16" t="str">
        <f t="shared" ca="1" si="3"/>
        <v/>
      </c>
    </row>
    <row r="122" spans="1:6" ht="17.25" x14ac:dyDescent="0.4">
      <c r="A122" s="16" t="str">
        <f>IFERROR(IF(INDEX('Quote log'!$A$3:$A$202,MATCH(SMALL(Engine!$C$2:$C$201,ROWS($A$7:$A122)),Engine!$C$2:$C$201,0))="","",INDEX('Quote log'!$A$3:$A$202,MATCH(SMALL(Engine!$C$2:$C$201,ROWS($A$7:$A122)),Engine!$C$2:$C$201,0))),"")</f>
        <v/>
      </c>
      <c r="B122" s="16" t="str">
        <f>IFERROR(IF(INDEX('Quote log'!$C$3:$C$202,MATCH(SMALL(Engine!$C$2:$C$201,ROWS($A$7:$A122)),Engine!$C$2:$C$201,0))="","",INDEX('Quote log'!$C$3:$C$202,MATCH(SMALL(Engine!$C$2:$C$201,ROWS($A$7:$A122)),Engine!$C$2:$C$201,0))),"")</f>
        <v/>
      </c>
      <c r="C122" s="45" t="str">
        <f>IFERROR(IF(INDEX('Quote log'!$D$3:$D$202,MATCH(SMALL(Engine!$C$2:$C$201,ROWS($A$7:$A122)),Engine!$C$2:$C$201,0))="","",INDEX('Quote log'!$D$3:$D$202,MATCH(SMALL(Engine!$C$2:$C$201,ROWS($A$7:$A122)),Engine!$C$2:$C$201,0))),"")</f>
        <v/>
      </c>
      <c r="D122" s="46" t="str">
        <f>IFERROR(IF(INDEX('Quote log'!$G$3:$G$202,MATCH(SMALL(Engine!$C$2:$C$201,ROWS($A$7:$A122)),Engine!$C$2:$C$201,0))="","",INDEX('Quote log'!$G$3:$G$202,MATCH(SMALL(Engine!$C$2:$C$201,ROWS($A$7:$A122)),Engine!$C$2:$C$201,0))),"")</f>
        <v/>
      </c>
      <c r="E122" s="16" t="str">
        <f>IFERROR(IF(INDEX('Quote log'!$H$3:$H$202,MATCH(SMALL(Engine!$C$2:$C$201,ROWS($A$7:$A122)),Engine!$C$2:$C$201,0))="","",INDEX('Quote log'!$H$3:$H$202,MATCH(SMALL(Engine!$C$2:$C$201,ROWS($A$7:$A122)),Engine!$C$2:$C$201,0))),"")</f>
        <v/>
      </c>
      <c r="F122" s="16" t="str">
        <f t="shared" ca="1" si="3"/>
        <v/>
      </c>
    </row>
    <row r="123" spans="1:6" ht="17.25" x14ac:dyDescent="0.4">
      <c r="A123" s="16" t="str">
        <f>IFERROR(IF(INDEX('Quote log'!$A$3:$A$202,MATCH(SMALL(Engine!$C$2:$C$201,ROWS($A$7:$A123)),Engine!$C$2:$C$201,0))="","",INDEX('Quote log'!$A$3:$A$202,MATCH(SMALL(Engine!$C$2:$C$201,ROWS($A$7:$A123)),Engine!$C$2:$C$201,0))),"")</f>
        <v/>
      </c>
      <c r="B123" s="16" t="str">
        <f>IFERROR(IF(INDEX('Quote log'!$C$3:$C$202,MATCH(SMALL(Engine!$C$2:$C$201,ROWS($A$7:$A123)),Engine!$C$2:$C$201,0))="","",INDEX('Quote log'!$C$3:$C$202,MATCH(SMALL(Engine!$C$2:$C$201,ROWS($A$7:$A123)),Engine!$C$2:$C$201,0))),"")</f>
        <v/>
      </c>
      <c r="C123" s="45" t="str">
        <f>IFERROR(IF(INDEX('Quote log'!$D$3:$D$202,MATCH(SMALL(Engine!$C$2:$C$201,ROWS($A$7:$A123)),Engine!$C$2:$C$201,0))="","",INDEX('Quote log'!$D$3:$D$202,MATCH(SMALL(Engine!$C$2:$C$201,ROWS($A$7:$A123)),Engine!$C$2:$C$201,0))),"")</f>
        <v/>
      </c>
      <c r="D123" s="46" t="str">
        <f>IFERROR(IF(INDEX('Quote log'!$G$3:$G$202,MATCH(SMALL(Engine!$C$2:$C$201,ROWS($A$7:$A123)),Engine!$C$2:$C$201,0))="","",INDEX('Quote log'!$G$3:$G$202,MATCH(SMALL(Engine!$C$2:$C$201,ROWS($A$7:$A123)),Engine!$C$2:$C$201,0))),"")</f>
        <v/>
      </c>
      <c r="E123" s="16" t="str">
        <f>IFERROR(IF(INDEX('Quote log'!$H$3:$H$202,MATCH(SMALL(Engine!$C$2:$C$201,ROWS($A$7:$A123)),Engine!$C$2:$C$201,0))="","",INDEX('Quote log'!$H$3:$H$202,MATCH(SMALL(Engine!$C$2:$C$201,ROWS($A$7:$A123)),Engine!$C$2:$C$201,0))),"")</f>
        <v/>
      </c>
      <c r="F123" s="16" t="str">
        <f t="shared" ca="1" si="3"/>
        <v/>
      </c>
    </row>
    <row r="124" spans="1:6" ht="17.25" x14ac:dyDescent="0.4">
      <c r="A124" s="16" t="str">
        <f>IFERROR(IF(INDEX('Quote log'!$A$3:$A$202,MATCH(SMALL(Engine!$C$2:$C$201,ROWS($A$7:$A124)),Engine!$C$2:$C$201,0))="","",INDEX('Quote log'!$A$3:$A$202,MATCH(SMALL(Engine!$C$2:$C$201,ROWS($A$7:$A124)),Engine!$C$2:$C$201,0))),"")</f>
        <v/>
      </c>
      <c r="B124" s="16" t="str">
        <f>IFERROR(IF(INDEX('Quote log'!$C$3:$C$202,MATCH(SMALL(Engine!$C$2:$C$201,ROWS($A$7:$A124)),Engine!$C$2:$C$201,0))="","",INDEX('Quote log'!$C$3:$C$202,MATCH(SMALL(Engine!$C$2:$C$201,ROWS($A$7:$A124)),Engine!$C$2:$C$201,0))),"")</f>
        <v/>
      </c>
      <c r="C124" s="45" t="str">
        <f>IFERROR(IF(INDEX('Quote log'!$D$3:$D$202,MATCH(SMALL(Engine!$C$2:$C$201,ROWS($A$7:$A124)),Engine!$C$2:$C$201,0))="","",INDEX('Quote log'!$D$3:$D$202,MATCH(SMALL(Engine!$C$2:$C$201,ROWS($A$7:$A124)),Engine!$C$2:$C$201,0))),"")</f>
        <v/>
      </c>
      <c r="D124" s="46" t="str">
        <f>IFERROR(IF(INDEX('Quote log'!$G$3:$G$202,MATCH(SMALL(Engine!$C$2:$C$201,ROWS($A$7:$A124)),Engine!$C$2:$C$201,0))="","",INDEX('Quote log'!$G$3:$G$202,MATCH(SMALL(Engine!$C$2:$C$201,ROWS($A$7:$A124)),Engine!$C$2:$C$201,0))),"")</f>
        <v/>
      </c>
      <c r="E124" s="16" t="str">
        <f>IFERROR(IF(INDEX('Quote log'!$H$3:$H$202,MATCH(SMALL(Engine!$C$2:$C$201,ROWS($A$7:$A124)),Engine!$C$2:$C$201,0))="","",INDEX('Quote log'!$H$3:$H$202,MATCH(SMALL(Engine!$C$2:$C$201,ROWS($A$7:$A124)),Engine!$C$2:$C$201,0))),"")</f>
        <v/>
      </c>
      <c r="F124" s="16" t="str">
        <f t="shared" ca="1" si="3"/>
        <v/>
      </c>
    </row>
    <row r="125" spans="1:6" ht="17.25" x14ac:dyDescent="0.4">
      <c r="A125" s="16" t="str">
        <f>IFERROR(IF(INDEX('Quote log'!$A$3:$A$202,MATCH(SMALL(Engine!$C$2:$C$201,ROWS($A$7:$A125)),Engine!$C$2:$C$201,0))="","",INDEX('Quote log'!$A$3:$A$202,MATCH(SMALL(Engine!$C$2:$C$201,ROWS($A$7:$A125)),Engine!$C$2:$C$201,0))),"")</f>
        <v/>
      </c>
      <c r="B125" s="16" t="str">
        <f>IFERROR(IF(INDEX('Quote log'!$C$3:$C$202,MATCH(SMALL(Engine!$C$2:$C$201,ROWS($A$7:$A125)),Engine!$C$2:$C$201,0))="","",INDEX('Quote log'!$C$3:$C$202,MATCH(SMALL(Engine!$C$2:$C$201,ROWS($A$7:$A125)),Engine!$C$2:$C$201,0))),"")</f>
        <v/>
      </c>
      <c r="C125" s="45" t="str">
        <f>IFERROR(IF(INDEX('Quote log'!$D$3:$D$202,MATCH(SMALL(Engine!$C$2:$C$201,ROWS($A$7:$A125)),Engine!$C$2:$C$201,0))="","",INDEX('Quote log'!$D$3:$D$202,MATCH(SMALL(Engine!$C$2:$C$201,ROWS($A$7:$A125)),Engine!$C$2:$C$201,0))),"")</f>
        <v/>
      </c>
      <c r="D125" s="46" t="str">
        <f>IFERROR(IF(INDEX('Quote log'!$G$3:$G$202,MATCH(SMALL(Engine!$C$2:$C$201,ROWS($A$7:$A125)),Engine!$C$2:$C$201,0))="","",INDEX('Quote log'!$G$3:$G$202,MATCH(SMALL(Engine!$C$2:$C$201,ROWS($A$7:$A125)),Engine!$C$2:$C$201,0))),"")</f>
        <v/>
      </c>
      <c r="E125" s="16" t="str">
        <f>IFERROR(IF(INDEX('Quote log'!$H$3:$H$202,MATCH(SMALL(Engine!$C$2:$C$201,ROWS($A$7:$A125)),Engine!$C$2:$C$201,0))="","",INDEX('Quote log'!$H$3:$H$202,MATCH(SMALL(Engine!$C$2:$C$201,ROWS($A$7:$A125)),Engine!$C$2:$C$201,0))),"")</f>
        <v/>
      </c>
      <c r="F125" s="16" t="str">
        <f t="shared" ca="1" si="3"/>
        <v/>
      </c>
    </row>
    <row r="126" spans="1:6" ht="17.25" x14ac:dyDescent="0.4">
      <c r="A126" s="16" t="str">
        <f>IFERROR(IF(INDEX('Quote log'!$A$3:$A$202,MATCH(SMALL(Engine!$C$2:$C$201,ROWS($A$7:$A126)),Engine!$C$2:$C$201,0))="","",INDEX('Quote log'!$A$3:$A$202,MATCH(SMALL(Engine!$C$2:$C$201,ROWS($A$7:$A126)),Engine!$C$2:$C$201,0))),"")</f>
        <v/>
      </c>
      <c r="B126" s="16" t="str">
        <f>IFERROR(IF(INDEX('Quote log'!$C$3:$C$202,MATCH(SMALL(Engine!$C$2:$C$201,ROWS($A$7:$A126)),Engine!$C$2:$C$201,0))="","",INDEX('Quote log'!$C$3:$C$202,MATCH(SMALL(Engine!$C$2:$C$201,ROWS($A$7:$A126)),Engine!$C$2:$C$201,0))),"")</f>
        <v/>
      </c>
      <c r="C126" s="45" t="str">
        <f>IFERROR(IF(INDEX('Quote log'!$D$3:$D$202,MATCH(SMALL(Engine!$C$2:$C$201,ROWS($A$7:$A126)),Engine!$C$2:$C$201,0))="","",INDEX('Quote log'!$D$3:$D$202,MATCH(SMALL(Engine!$C$2:$C$201,ROWS($A$7:$A126)),Engine!$C$2:$C$201,0))),"")</f>
        <v/>
      </c>
      <c r="D126" s="46" t="str">
        <f>IFERROR(IF(INDEX('Quote log'!$G$3:$G$202,MATCH(SMALL(Engine!$C$2:$C$201,ROWS($A$7:$A126)),Engine!$C$2:$C$201,0))="","",INDEX('Quote log'!$G$3:$G$202,MATCH(SMALL(Engine!$C$2:$C$201,ROWS($A$7:$A126)),Engine!$C$2:$C$201,0))),"")</f>
        <v/>
      </c>
      <c r="E126" s="16" t="str">
        <f>IFERROR(IF(INDEX('Quote log'!$H$3:$H$202,MATCH(SMALL(Engine!$C$2:$C$201,ROWS($A$7:$A126)),Engine!$C$2:$C$201,0))="","",INDEX('Quote log'!$H$3:$H$202,MATCH(SMALL(Engine!$C$2:$C$201,ROWS($A$7:$A126)),Engine!$C$2:$C$201,0))),"")</f>
        <v/>
      </c>
      <c r="F126" s="16" t="str">
        <f t="shared" ca="1" si="3"/>
        <v/>
      </c>
    </row>
    <row r="127" spans="1:6" ht="17.25" x14ac:dyDescent="0.4">
      <c r="A127" s="16" t="str">
        <f>IFERROR(IF(INDEX('Quote log'!$A$3:$A$202,MATCH(SMALL(Engine!$C$2:$C$201,ROWS($A$7:$A127)),Engine!$C$2:$C$201,0))="","",INDEX('Quote log'!$A$3:$A$202,MATCH(SMALL(Engine!$C$2:$C$201,ROWS($A$7:$A127)),Engine!$C$2:$C$201,0))),"")</f>
        <v/>
      </c>
      <c r="B127" s="16" t="str">
        <f>IFERROR(IF(INDEX('Quote log'!$C$3:$C$202,MATCH(SMALL(Engine!$C$2:$C$201,ROWS($A$7:$A127)),Engine!$C$2:$C$201,0))="","",INDEX('Quote log'!$C$3:$C$202,MATCH(SMALL(Engine!$C$2:$C$201,ROWS($A$7:$A127)),Engine!$C$2:$C$201,0))),"")</f>
        <v/>
      </c>
      <c r="C127" s="45" t="str">
        <f>IFERROR(IF(INDEX('Quote log'!$D$3:$D$202,MATCH(SMALL(Engine!$C$2:$C$201,ROWS($A$7:$A127)),Engine!$C$2:$C$201,0))="","",INDEX('Quote log'!$D$3:$D$202,MATCH(SMALL(Engine!$C$2:$C$201,ROWS($A$7:$A127)),Engine!$C$2:$C$201,0))),"")</f>
        <v/>
      </c>
      <c r="D127" s="46" t="str">
        <f>IFERROR(IF(INDEX('Quote log'!$G$3:$G$202,MATCH(SMALL(Engine!$C$2:$C$201,ROWS($A$7:$A127)),Engine!$C$2:$C$201,0))="","",INDEX('Quote log'!$G$3:$G$202,MATCH(SMALL(Engine!$C$2:$C$201,ROWS($A$7:$A127)),Engine!$C$2:$C$201,0))),"")</f>
        <v/>
      </c>
      <c r="E127" s="16" t="str">
        <f>IFERROR(IF(INDEX('Quote log'!$H$3:$H$202,MATCH(SMALL(Engine!$C$2:$C$201,ROWS($A$7:$A127)),Engine!$C$2:$C$201,0))="","",INDEX('Quote log'!$H$3:$H$202,MATCH(SMALL(Engine!$C$2:$C$201,ROWS($A$7:$A127)),Engine!$C$2:$C$201,0))),"")</f>
        <v/>
      </c>
      <c r="F127" s="16" t="str">
        <f t="shared" ca="1" si="3"/>
        <v/>
      </c>
    </row>
    <row r="128" spans="1:6" ht="17.25" x14ac:dyDescent="0.4">
      <c r="A128" s="16" t="str">
        <f>IFERROR(IF(INDEX('Quote log'!$A$3:$A$202,MATCH(SMALL(Engine!$C$2:$C$201,ROWS($A$7:$A128)),Engine!$C$2:$C$201,0))="","",INDEX('Quote log'!$A$3:$A$202,MATCH(SMALL(Engine!$C$2:$C$201,ROWS($A$7:$A128)),Engine!$C$2:$C$201,0))),"")</f>
        <v/>
      </c>
      <c r="B128" s="16" t="str">
        <f>IFERROR(IF(INDEX('Quote log'!$C$3:$C$202,MATCH(SMALL(Engine!$C$2:$C$201,ROWS($A$7:$A128)),Engine!$C$2:$C$201,0))="","",INDEX('Quote log'!$C$3:$C$202,MATCH(SMALL(Engine!$C$2:$C$201,ROWS($A$7:$A128)),Engine!$C$2:$C$201,0))),"")</f>
        <v/>
      </c>
      <c r="C128" s="45" t="str">
        <f>IFERROR(IF(INDEX('Quote log'!$D$3:$D$202,MATCH(SMALL(Engine!$C$2:$C$201,ROWS($A$7:$A128)),Engine!$C$2:$C$201,0))="","",INDEX('Quote log'!$D$3:$D$202,MATCH(SMALL(Engine!$C$2:$C$201,ROWS($A$7:$A128)),Engine!$C$2:$C$201,0))),"")</f>
        <v/>
      </c>
      <c r="D128" s="46" t="str">
        <f>IFERROR(IF(INDEX('Quote log'!$G$3:$G$202,MATCH(SMALL(Engine!$C$2:$C$201,ROWS($A$7:$A128)),Engine!$C$2:$C$201,0))="","",INDEX('Quote log'!$G$3:$G$202,MATCH(SMALL(Engine!$C$2:$C$201,ROWS($A$7:$A128)),Engine!$C$2:$C$201,0))),"")</f>
        <v/>
      </c>
      <c r="E128" s="16" t="str">
        <f>IFERROR(IF(INDEX('Quote log'!$H$3:$H$202,MATCH(SMALL(Engine!$C$2:$C$201,ROWS($A$7:$A128)),Engine!$C$2:$C$201,0))="","",INDEX('Quote log'!$H$3:$H$202,MATCH(SMALL(Engine!$C$2:$C$201,ROWS($A$7:$A128)),Engine!$C$2:$C$201,0))),"")</f>
        <v/>
      </c>
      <c r="F128" s="16" t="str">
        <f t="shared" ca="1" si="3"/>
        <v/>
      </c>
    </row>
    <row r="129" spans="1:6" ht="17.25" x14ac:dyDescent="0.4">
      <c r="A129" s="16" t="str">
        <f>IFERROR(IF(INDEX('Quote log'!$A$3:$A$202,MATCH(SMALL(Engine!$C$2:$C$201,ROWS($A$7:$A129)),Engine!$C$2:$C$201,0))="","",INDEX('Quote log'!$A$3:$A$202,MATCH(SMALL(Engine!$C$2:$C$201,ROWS($A$7:$A129)),Engine!$C$2:$C$201,0))),"")</f>
        <v/>
      </c>
      <c r="B129" s="16" t="str">
        <f>IFERROR(IF(INDEX('Quote log'!$C$3:$C$202,MATCH(SMALL(Engine!$C$2:$C$201,ROWS($A$7:$A129)),Engine!$C$2:$C$201,0))="","",INDEX('Quote log'!$C$3:$C$202,MATCH(SMALL(Engine!$C$2:$C$201,ROWS($A$7:$A129)),Engine!$C$2:$C$201,0))),"")</f>
        <v/>
      </c>
      <c r="C129" s="45" t="str">
        <f>IFERROR(IF(INDEX('Quote log'!$D$3:$D$202,MATCH(SMALL(Engine!$C$2:$C$201,ROWS($A$7:$A129)),Engine!$C$2:$C$201,0))="","",INDEX('Quote log'!$D$3:$D$202,MATCH(SMALL(Engine!$C$2:$C$201,ROWS($A$7:$A129)),Engine!$C$2:$C$201,0))),"")</f>
        <v/>
      </c>
      <c r="D129" s="46" t="str">
        <f>IFERROR(IF(INDEX('Quote log'!$G$3:$G$202,MATCH(SMALL(Engine!$C$2:$C$201,ROWS($A$7:$A129)),Engine!$C$2:$C$201,0))="","",INDEX('Quote log'!$G$3:$G$202,MATCH(SMALL(Engine!$C$2:$C$201,ROWS($A$7:$A129)),Engine!$C$2:$C$201,0))),"")</f>
        <v/>
      </c>
      <c r="E129" s="16" t="str">
        <f>IFERROR(IF(INDEX('Quote log'!$H$3:$H$202,MATCH(SMALL(Engine!$C$2:$C$201,ROWS($A$7:$A129)),Engine!$C$2:$C$201,0))="","",INDEX('Quote log'!$H$3:$H$202,MATCH(SMALL(Engine!$C$2:$C$201,ROWS($A$7:$A129)),Engine!$C$2:$C$201,0))),"")</f>
        <v/>
      </c>
      <c r="F129" s="16" t="str">
        <f t="shared" ca="1" si="3"/>
        <v/>
      </c>
    </row>
    <row r="130" spans="1:6" ht="17.25" x14ac:dyDescent="0.4">
      <c r="A130" s="16" t="str">
        <f>IFERROR(IF(INDEX('Quote log'!$A$3:$A$202,MATCH(SMALL(Engine!$C$2:$C$201,ROWS($A$7:$A130)),Engine!$C$2:$C$201,0))="","",INDEX('Quote log'!$A$3:$A$202,MATCH(SMALL(Engine!$C$2:$C$201,ROWS($A$7:$A130)),Engine!$C$2:$C$201,0))),"")</f>
        <v/>
      </c>
      <c r="B130" s="16" t="str">
        <f>IFERROR(IF(INDEX('Quote log'!$C$3:$C$202,MATCH(SMALL(Engine!$C$2:$C$201,ROWS($A$7:$A130)),Engine!$C$2:$C$201,0))="","",INDEX('Quote log'!$C$3:$C$202,MATCH(SMALL(Engine!$C$2:$C$201,ROWS($A$7:$A130)),Engine!$C$2:$C$201,0))),"")</f>
        <v/>
      </c>
      <c r="C130" s="45" t="str">
        <f>IFERROR(IF(INDEX('Quote log'!$D$3:$D$202,MATCH(SMALL(Engine!$C$2:$C$201,ROWS($A$7:$A130)),Engine!$C$2:$C$201,0))="","",INDEX('Quote log'!$D$3:$D$202,MATCH(SMALL(Engine!$C$2:$C$201,ROWS($A$7:$A130)),Engine!$C$2:$C$201,0))),"")</f>
        <v/>
      </c>
      <c r="D130" s="46" t="str">
        <f>IFERROR(IF(INDEX('Quote log'!$G$3:$G$202,MATCH(SMALL(Engine!$C$2:$C$201,ROWS($A$7:$A130)),Engine!$C$2:$C$201,0))="","",INDEX('Quote log'!$G$3:$G$202,MATCH(SMALL(Engine!$C$2:$C$201,ROWS($A$7:$A130)),Engine!$C$2:$C$201,0))),"")</f>
        <v/>
      </c>
      <c r="E130" s="16" t="str">
        <f>IFERROR(IF(INDEX('Quote log'!$H$3:$H$202,MATCH(SMALL(Engine!$C$2:$C$201,ROWS($A$7:$A130)),Engine!$C$2:$C$201,0))="","",INDEX('Quote log'!$H$3:$H$202,MATCH(SMALL(Engine!$C$2:$C$201,ROWS($A$7:$A130)),Engine!$C$2:$C$201,0))),"")</f>
        <v/>
      </c>
      <c r="F130" s="16" t="str">
        <f t="shared" ca="1" si="3"/>
        <v/>
      </c>
    </row>
    <row r="131" spans="1:6" ht="17.25" x14ac:dyDescent="0.4">
      <c r="A131" s="16" t="str">
        <f>IFERROR(IF(INDEX('Quote log'!$A$3:$A$202,MATCH(SMALL(Engine!$C$2:$C$201,ROWS($A$7:$A131)),Engine!$C$2:$C$201,0))="","",INDEX('Quote log'!$A$3:$A$202,MATCH(SMALL(Engine!$C$2:$C$201,ROWS($A$7:$A131)),Engine!$C$2:$C$201,0))),"")</f>
        <v/>
      </c>
      <c r="B131" s="16" t="str">
        <f>IFERROR(IF(INDEX('Quote log'!$C$3:$C$202,MATCH(SMALL(Engine!$C$2:$C$201,ROWS($A$7:$A131)),Engine!$C$2:$C$201,0))="","",INDEX('Quote log'!$C$3:$C$202,MATCH(SMALL(Engine!$C$2:$C$201,ROWS($A$7:$A131)),Engine!$C$2:$C$201,0))),"")</f>
        <v/>
      </c>
      <c r="C131" s="45" t="str">
        <f>IFERROR(IF(INDEX('Quote log'!$D$3:$D$202,MATCH(SMALL(Engine!$C$2:$C$201,ROWS($A$7:$A131)),Engine!$C$2:$C$201,0))="","",INDEX('Quote log'!$D$3:$D$202,MATCH(SMALL(Engine!$C$2:$C$201,ROWS($A$7:$A131)),Engine!$C$2:$C$201,0))),"")</f>
        <v/>
      </c>
      <c r="D131" s="46" t="str">
        <f>IFERROR(IF(INDEX('Quote log'!$G$3:$G$202,MATCH(SMALL(Engine!$C$2:$C$201,ROWS($A$7:$A131)),Engine!$C$2:$C$201,0))="","",INDEX('Quote log'!$G$3:$G$202,MATCH(SMALL(Engine!$C$2:$C$201,ROWS($A$7:$A131)),Engine!$C$2:$C$201,0))),"")</f>
        <v/>
      </c>
      <c r="E131" s="16" t="str">
        <f>IFERROR(IF(INDEX('Quote log'!$H$3:$H$202,MATCH(SMALL(Engine!$C$2:$C$201,ROWS($A$7:$A131)),Engine!$C$2:$C$201,0))="","",INDEX('Quote log'!$H$3:$H$202,MATCH(SMALL(Engine!$C$2:$C$201,ROWS($A$7:$A131)),Engine!$C$2:$C$201,0))),"")</f>
        <v/>
      </c>
      <c r="F131" s="16" t="str">
        <f t="shared" ca="1" si="3"/>
        <v/>
      </c>
    </row>
    <row r="132" spans="1:6" ht="17.25" x14ac:dyDescent="0.4">
      <c r="A132" s="16" t="str">
        <f>IFERROR(IF(INDEX('Quote log'!$A$3:$A$202,MATCH(SMALL(Engine!$C$2:$C$201,ROWS($A$7:$A132)),Engine!$C$2:$C$201,0))="","",INDEX('Quote log'!$A$3:$A$202,MATCH(SMALL(Engine!$C$2:$C$201,ROWS($A$7:$A132)),Engine!$C$2:$C$201,0))),"")</f>
        <v/>
      </c>
      <c r="B132" s="16" t="str">
        <f>IFERROR(IF(INDEX('Quote log'!$C$3:$C$202,MATCH(SMALL(Engine!$C$2:$C$201,ROWS($A$7:$A132)),Engine!$C$2:$C$201,0))="","",INDEX('Quote log'!$C$3:$C$202,MATCH(SMALL(Engine!$C$2:$C$201,ROWS($A$7:$A132)),Engine!$C$2:$C$201,0))),"")</f>
        <v/>
      </c>
      <c r="C132" s="45" t="str">
        <f>IFERROR(IF(INDEX('Quote log'!$D$3:$D$202,MATCH(SMALL(Engine!$C$2:$C$201,ROWS($A$7:$A132)),Engine!$C$2:$C$201,0))="","",INDEX('Quote log'!$D$3:$D$202,MATCH(SMALL(Engine!$C$2:$C$201,ROWS($A$7:$A132)),Engine!$C$2:$C$201,0))),"")</f>
        <v/>
      </c>
      <c r="D132" s="46" t="str">
        <f>IFERROR(IF(INDEX('Quote log'!$G$3:$G$202,MATCH(SMALL(Engine!$C$2:$C$201,ROWS($A$7:$A132)),Engine!$C$2:$C$201,0))="","",INDEX('Quote log'!$G$3:$G$202,MATCH(SMALL(Engine!$C$2:$C$201,ROWS($A$7:$A132)),Engine!$C$2:$C$201,0))),"")</f>
        <v/>
      </c>
      <c r="E132" s="16" t="str">
        <f>IFERROR(IF(INDEX('Quote log'!$H$3:$H$202,MATCH(SMALL(Engine!$C$2:$C$201,ROWS($A$7:$A132)),Engine!$C$2:$C$201,0))="","",INDEX('Quote log'!$H$3:$H$202,MATCH(SMALL(Engine!$C$2:$C$201,ROWS($A$7:$A132)),Engine!$C$2:$C$201,0))),"")</f>
        <v/>
      </c>
      <c r="F132" s="16" t="str">
        <f t="shared" ca="1" si="3"/>
        <v/>
      </c>
    </row>
    <row r="133" spans="1:6" ht="17.25" x14ac:dyDescent="0.4">
      <c r="A133" s="16" t="str">
        <f>IFERROR(IF(INDEX('Quote log'!$A$3:$A$202,MATCH(SMALL(Engine!$C$2:$C$201,ROWS($A$7:$A133)),Engine!$C$2:$C$201,0))="","",INDEX('Quote log'!$A$3:$A$202,MATCH(SMALL(Engine!$C$2:$C$201,ROWS($A$7:$A133)),Engine!$C$2:$C$201,0))),"")</f>
        <v/>
      </c>
      <c r="B133" s="16" t="str">
        <f>IFERROR(IF(INDEX('Quote log'!$C$3:$C$202,MATCH(SMALL(Engine!$C$2:$C$201,ROWS($A$7:$A133)),Engine!$C$2:$C$201,0))="","",INDEX('Quote log'!$C$3:$C$202,MATCH(SMALL(Engine!$C$2:$C$201,ROWS($A$7:$A133)),Engine!$C$2:$C$201,0))),"")</f>
        <v/>
      </c>
      <c r="C133" s="45" t="str">
        <f>IFERROR(IF(INDEX('Quote log'!$D$3:$D$202,MATCH(SMALL(Engine!$C$2:$C$201,ROWS($A$7:$A133)),Engine!$C$2:$C$201,0))="","",INDEX('Quote log'!$D$3:$D$202,MATCH(SMALL(Engine!$C$2:$C$201,ROWS($A$7:$A133)),Engine!$C$2:$C$201,0))),"")</f>
        <v/>
      </c>
      <c r="D133" s="46" t="str">
        <f>IFERROR(IF(INDEX('Quote log'!$G$3:$G$202,MATCH(SMALL(Engine!$C$2:$C$201,ROWS($A$7:$A133)),Engine!$C$2:$C$201,0))="","",INDEX('Quote log'!$G$3:$G$202,MATCH(SMALL(Engine!$C$2:$C$201,ROWS($A$7:$A133)),Engine!$C$2:$C$201,0))),"")</f>
        <v/>
      </c>
      <c r="E133" s="16" t="str">
        <f>IFERROR(IF(INDEX('Quote log'!$H$3:$H$202,MATCH(SMALL(Engine!$C$2:$C$201,ROWS($A$7:$A133)),Engine!$C$2:$C$201,0))="","",INDEX('Quote log'!$H$3:$H$202,MATCH(SMALL(Engine!$C$2:$C$201,ROWS($A$7:$A133)),Engine!$C$2:$C$201,0))),"")</f>
        <v/>
      </c>
      <c r="F133" s="16" t="str">
        <f t="shared" ca="1" si="3"/>
        <v/>
      </c>
    </row>
    <row r="134" spans="1:6" ht="17.25" x14ac:dyDescent="0.4">
      <c r="A134" s="16" t="str">
        <f>IFERROR(IF(INDEX('Quote log'!$A$3:$A$202,MATCH(SMALL(Engine!$C$2:$C$201,ROWS($A$7:$A134)),Engine!$C$2:$C$201,0))="","",INDEX('Quote log'!$A$3:$A$202,MATCH(SMALL(Engine!$C$2:$C$201,ROWS($A$7:$A134)),Engine!$C$2:$C$201,0))),"")</f>
        <v/>
      </c>
      <c r="B134" s="16" t="str">
        <f>IFERROR(IF(INDEX('Quote log'!$C$3:$C$202,MATCH(SMALL(Engine!$C$2:$C$201,ROWS($A$7:$A134)),Engine!$C$2:$C$201,0))="","",INDEX('Quote log'!$C$3:$C$202,MATCH(SMALL(Engine!$C$2:$C$201,ROWS($A$7:$A134)),Engine!$C$2:$C$201,0))),"")</f>
        <v/>
      </c>
      <c r="C134" s="45" t="str">
        <f>IFERROR(IF(INDEX('Quote log'!$D$3:$D$202,MATCH(SMALL(Engine!$C$2:$C$201,ROWS($A$7:$A134)),Engine!$C$2:$C$201,0))="","",INDEX('Quote log'!$D$3:$D$202,MATCH(SMALL(Engine!$C$2:$C$201,ROWS($A$7:$A134)),Engine!$C$2:$C$201,0))),"")</f>
        <v/>
      </c>
      <c r="D134" s="46" t="str">
        <f>IFERROR(IF(INDEX('Quote log'!$G$3:$G$202,MATCH(SMALL(Engine!$C$2:$C$201,ROWS($A$7:$A134)),Engine!$C$2:$C$201,0))="","",INDEX('Quote log'!$G$3:$G$202,MATCH(SMALL(Engine!$C$2:$C$201,ROWS($A$7:$A134)),Engine!$C$2:$C$201,0))),"")</f>
        <v/>
      </c>
      <c r="E134" s="16" t="str">
        <f>IFERROR(IF(INDEX('Quote log'!$H$3:$H$202,MATCH(SMALL(Engine!$C$2:$C$201,ROWS($A$7:$A134)),Engine!$C$2:$C$201,0))="","",INDEX('Quote log'!$H$3:$H$202,MATCH(SMALL(Engine!$C$2:$C$201,ROWS($A$7:$A134)),Engine!$C$2:$C$201,0))),"")</f>
        <v/>
      </c>
      <c r="F134" s="16" t="str">
        <f t="shared" ca="1" si="3"/>
        <v/>
      </c>
    </row>
    <row r="135" spans="1:6" ht="17.25" x14ac:dyDescent="0.4">
      <c r="A135" s="16" t="str">
        <f>IFERROR(IF(INDEX('Quote log'!$A$3:$A$202,MATCH(SMALL(Engine!$C$2:$C$201,ROWS($A$7:$A135)),Engine!$C$2:$C$201,0))="","",INDEX('Quote log'!$A$3:$A$202,MATCH(SMALL(Engine!$C$2:$C$201,ROWS($A$7:$A135)),Engine!$C$2:$C$201,0))),"")</f>
        <v/>
      </c>
      <c r="B135" s="16" t="str">
        <f>IFERROR(IF(INDEX('Quote log'!$C$3:$C$202,MATCH(SMALL(Engine!$C$2:$C$201,ROWS($A$7:$A135)),Engine!$C$2:$C$201,0))="","",INDEX('Quote log'!$C$3:$C$202,MATCH(SMALL(Engine!$C$2:$C$201,ROWS($A$7:$A135)),Engine!$C$2:$C$201,0))),"")</f>
        <v/>
      </c>
      <c r="C135" s="45" t="str">
        <f>IFERROR(IF(INDEX('Quote log'!$D$3:$D$202,MATCH(SMALL(Engine!$C$2:$C$201,ROWS($A$7:$A135)),Engine!$C$2:$C$201,0))="","",INDEX('Quote log'!$D$3:$D$202,MATCH(SMALL(Engine!$C$2:$C$201,ROWS($A$7:$A135)),Engine!$C$2:$C$201,0))),"")</f>
        <v/>
      </c>
      <c r="D135" s="46" t="str">
        <f>IFERROR(IF(INDEX('Quote log'!$G$3:$G$202,MATCH(SMALL(Engine!$C$2:$C$201,ROWS($A$7:$A135)),Engine!$C$2:$C$201,0))="","",INDEX('Quote log'!$G$3:$G$202,MATCH(SMALL(Engine!$C$2:$C$201,ROWS($A$7:$A135)),Engine!$C$2:$C$201,0))),"")</f>
        <v/>
      </c>
      <c r="E135" s="16" t="str">
        <f>IFERROR(IF(INDEX('Quote log'!$H$3:$H$202,MATCH(SMALL(Engine!$C$2:$C$201,ROWS($A$7:$A135)),Engine!$C$2:$C$201,0))="","",INDEX('Quote log'!$H$3:$H$202,MATCH(SMALL(Engine!$C$2:$C$201,ROWS($A$7:$A135)),Engine!$C$2:$C$201,0))),"")</f>
        <v/>
      </c>
      <c r="F135" s="16" t="str">
        <f t="shared" ref="F135:F166" ca="1" si="4">IF($D135="","",IF($D135&lt;TODAY(),"Overdue",IF($D135=TODAY(),"Due today","Upcoming")))</f>
        <v/>
      </c>
    </row>
    <row r="136" spans="1:6" ht="17.25" x14ac:dyDescent="0.4">
      <c r="A136" s="16" t="str">
        <f>IFERROR(IF(INDEX('Quote log'!$A$3:$A$202,MATCH(SMALL(Engine!$C$2:$C$201,ROWS($A$7:$A136)),Engine!$C$2:$C$201,0))="","",INDEX('Quote log'!$A$3:$A$202,MATCH(SMALL(Engine!$C$2:$C$201,ROWS($A$7:$A136)),Engine!$C$2:$C$201,0))),"")</f>
        <v/>
      </c>
      <c r="B136" s="16" t="str">
        <f>IFERROR(IF(INDEX('Quote log'!$C$3:$C$202,MATCH(SMALL(Engine!$C$2:$C$201,ROWS($A$7:$A136)),Engine!$C$2:$C$201,0))="","",INDEX('Quote log'!$C$3:$C$202,MATCH(SMALL(Engine!$C$2:$C$201,ROWS($A$7:$A136)),Engine!$C$2:$C$201,0))),"")</f>
        <v/>
      </c>
      <c r="C136" s="45" t="str">
        <f>IFERROR(IF(INDEX('Quote log'!$D$3:$D$202,MATCH(SMALL(Engine!$C$2:$C$201,ROWS($A$7:$A136)),Engine!$C$2:$C$201,0))="","",INDEX('Quote log'!$D$3:$D$202,MATCH(SMALL(Engine!$C$2:$C$201,ROWS($A$7:$A136)),Engine!$C$2:$C$201,0))),"")</f>
        <v/>
      </c>
      <c r="D136" s="46" t="str">
        <f>IFERROR(IF(INDEX('Quote log'!$G$3:$G$202,MATCH(SMALL(Engine!$C$2:$C$201,ROWS($A$7:$A136)),Engine!$C$2:$C$201,0))="","",INDEX('Quote log'!$G$3:$G$202,MATCH(SMALL(Engine!$C$2:$C$201,ROWS($A$7:$A136)),Engine!$C$2:$C$201,0))),"")</f>
        <v/>
      </c>
      <c r="E136" s="16" t="str">
        <f>IFERROR(IF(INDEX('Quote log'!$H$3:$H$202,MATCH(SMALL(Engine!$C$2:$C$201,ROWS($A$7:$A136)),Engine!$C$2:$C$201,0))="","",INDEX('Quote log'!$H$3:$H$202,MATCH(SMALL(Engine!$C$2:$C$201,ROWS($A$7:$A136)),Engine!$C$2:$C$201,0))),"")</f>
        <v/>
      </c>
      <c r="F136" s="16" t="str">
        <f t="shared" ca="1" si="4"/>
        <v/>
      </c>
    </row>
    <row r="137" spans="1:6" ht="17.25" x14ac:dyDescent="0.4">
      <c r="A137" s="16" t="str">
        <f>IFERROR(IF(INDEX('Quote log'!$A$3:$A$202,MATCH(SMALL(Engine!$C$2:$C$201,ROWS($A$7:$A137)),Engine!$C$2:$C$201,0))="","",INDEX('Quote log'!$A$3:$A$202,MATCH(SMALL(Engine!$C$2:$C$201,ROWS($A$7:$A137)),Engine!$C$2:$C$201,0))),"")</f>
        <v/>
      </c>
      <c r="B137" s="16" t="str">
        <f>IFERROR(IF(INDEX('Quote log'!$C$3:$C$202,MATCH(SMALL(Engine!$C$2:$C$201,ROWS($A$7:$A137)),Engine!$C$2:$C$201,0))="","",INDEX('Quote log'!$C$3:$C$202,MATCH(SMALL(Engine!$C$2:$C$201,ROWS($A$7:$A137)),Engine!$C$2:$C$201,0))),"")</f>
        <v/>
      </c>
      <c r="C137" s="45" t="str">
        <f>IFERROR(IF(INDEX('Quote log'!$D$3:$D$202,MATCH(SMALL(Engine!$C$2:$C$201,ROWS($A$7:$A137)),Engine!$C$2:$C$201,0))="","",INDEX('Quote log'!$D$3:$D$202,MATCH(SMALL(Engine!$C$2:$C$201,ROWS($A$7:$A137)),Engine!$C$2:$C$201,0))),"")</f>
        <v/>
      </c>
      <c r="D137" s="46" t="str">
        <f>IFERROR(IF(INDEX('Quote log'!$G$3:$G$202,MATCH(SMALL(Engine!$C$2:$C$201,ROWS($A$7:$A137)),Engine!$C$2:$C$201,0))="","",INDEX('Quote log'!$G$3:$G$202,MATCH(SMALL(Engine!$C$2:$C$201,ROWS($A$7:$A137)),Engine!$C$2:$C$201,0))),"")</f>
        <v/>
      </c>
      <c r="E137" s="16" t="str">
        <f>IFERROR(IF(INDEX('Quote log'!$H$3:$H$202,MATCH(SMALL(Engine!$C$2:$C$201,ROWS($A$7:$A137)),Engine!$C$2:$C$201,0))="","",INDEX('Quote log'!$H$3:$H$202,MATCH(SMALL(Engine!$C$2:$C$201,ROWS($A$7:$A137)),Engine!$C$2:$C$201,0))),"")</f>
        <v/>
      </c>
      <c r="F137" s="16" t="str">
        <f t="shared" ca="1" si="4"/>
        <v/>
      </c>
    </row>
    <row r="138" spans="1:6" ht="17.25" x14ac:dyDescent="0.4">
      <c r="A138" s="16" t="str">
        <f>IFERROR(IF(INDEX('Quote log'!$A$3:$A$202,MATCH(SMALL(Engine!$C$2:$C$201,ROWS($A$7:$A138)),Engine!$C$2:$C$201,0))="","",INDEX('Quote log'!$A$3:$A$202,MATCH(SMALL(Engine!$C$2:$C$201,ROWS($A$7:$A138)),Engine!$C$2:$C$201,0))),"")</f>
        <v/>
      </c>
      <c r="B138" s="16" t="str">
        <f>IFERROR(IF(INDEX('Quote log'!$C$3:$C$202,MATCH(SMALL(Engine!$C$2:$C$201,ROWS($A$7:$A138)),Engine!$C$2:$C$201,0))="","",INDEX('Quote log'!$C$3:$C$202,MATCH(SMALL(Engine!$C$2:$C$201,ROWS($A$7:$A138)),Engine!$C$2:$C$201,0))),"")</f>
        <v/>
      </c>
      <c r="C138" s="45" t="str">
        <f>IFERROR(IF(INDEX('Quote log'!$D$3:$D$202,MATCH(SMALL(Engine!$C$2:$C$201,ROWS($A$7:$A138)),Engine!$C$2:$C$201,0))="","",INDEX('Quote log'!$D$3:$D$202,MATCH(SMALL(Engine!$C$2:$C$201,ROWS($A$7:$A138)),Engine!$C$2:$C$201,0))),"")</f>
        <v/>
      </c>
      <c r="D138" s="46" t="str">
        <f>IFERROR(IF(INDEX('Quote log'!$G$3:$G$202,MATCH(SMALL(Engine!$C$2:$C$201,ROWS($A$7:$A138)),Engine!$C$2:$C$201,0))="","",INDEX('Quote log'!$G$3:$G$202,MATCH(SMALL(Engine!$C$2:$C$201,ROWS($A$7:$A138)),Engine!$C$2:$C$201,0))),"")</f>
        <v/>
      </c>
      <c r="E138" s="16" t="str">
        <f>IFERROR(IF(INDEX('Quote log'!$H$3:$H$202,MATCH(SMALL(Engine!$C$2:$C$201,ROWS($A$7:$A138)),Engine!$C$2:$C$201,0))="","",INDEX('Quote log'!$H$3:$H$202,MATCH(SMALL(Engine!$C$2:$C$201,ROWS($A$7:$A138)),Engine!$C$2:$C$201,0))),"")</f>
        <v/>
      </c>
      <c r="F138" s="16" t="str">
        <f t="shared" ca="1" si="4"/>
        <v/>
      </c>
    </row>
    <row r="139" spans="1:6" ht="17.25" x14ac:dyDescent="0.4">
      <c r="A139" s="16" t="str">
        <f>IFERROR(IF(INDEX('Quote log'!$A$3:$A$202,MATCH(SMALL(Engine!$C$2:$C$201,ROWS($A$7:$A139)),Engine!$C$2:$C$201,0))="","",INDEX('Quote log'!$A$3:$A$202,MATCH(SMALL(Engine!$C$2:$C$201,ROWS($A$7:$A139)),Engine!$C$2:$C$201,0))),"")</f>
        <v/>
      </c>
      <c r="B139" s="16" t="str">
        <f>IFERROR(IF(INDEX('Quote log'!$C$3:$C$202,MATCH(SMALL(Engine!$C$2:$C$201,ROWS($A$7:$A139)),Engine!$C$2:$C$201,0))="","",INDEX('Quote log'!$C$3:$C$202,MATCH(SMALL(Engine!$C$2:$C$201,ROWS($A$7:$A139)),Engine!$C$2:$C$201,0))),"")</f>
        <v/>
      </c>
      <c r="C139" s="45" t="str">
        <f>IFERROR(IF(INDEX('Quote log'!$D$3:$D$202,MATCH(SMALL(Engine!$C$2:$C$201,ROWS($A$7:$A139)),Engine!$C$2:$C$201,0))="","",INDEX('Quote log'!$D$3:$D$202,MATCH(SMALL(Engine!$C$2:$C$201,ROWS($A$7:$A139)),Engine!$C$2:$C$201,0))),"")</f>
        <v/>
      </c>
      <c r="D139" s="46" t="str">
        <f>IFERROR(IF(INDEX('Quote log'!$G$3:$G$202,MATCH(SMALL(Engine!$C$2:$C$201,ROWS($A$7:$A139)),Engine!$C$2:$C$201,0))="","",INDEX('Quote log'!$G$3:$G$202,MATCH(SMALL(Engine!$C$2:$C$201,ROWS($A$7:$A139)),Engine!$C$2:$C$201,0))),"")</f>
        <v/>
      </c>
      <c r="E139" s="16" t="str">
        <f>IFERROR(IF(INDEX('Quote log'!$H$3:$H$202,MATCH(SMALL(Engine!$C$2:$C$201,ROWS($A$7:$A139)),Engine!$C$2:$C$201,0))="","",INDEX('Quote log'!$H$3:$H$202,MATCH(SMALL(Engine!$C$2:$C$201,ROWS($A$7:$A139)),Engine!$C$2:$C$201,0))),"")</f>
        <v/>
      </c>
      <c r="F139" s="16" t="str">
        <f t="shared" ca="1" si="4"/>
        <v/>
      </c>
    </row>
    <row r="140" spans="1:6" ht="17.25" x14ac:dyDescent="0.4">
      <c r="A140" s="16" t="str">
        <f>IFERROR(IF(INDEX('Quote log'!$A$3:$A$202,MATCH(SMALL(Engine!$C$2:$C$201,ROWS($A$7:$A140)),Engine!$C$2:$C$201,0))="","",INDEX('Quote log'!$A$3:$A$202,MATCH(SMALL(Engine!$C$2:$C$201,ROWS($A$7:$A140)),Engine!$C$2:$C$201,0))),"")</f>
        <v/>
      </c>
      <c r="B140" s="16" t="str">
        <f>IFERROR(IF(INDEX('Quote log'!$C$3:$C$202,MATCH(SMALL(Engine!$C$2:$C$201,ROWS($A$7:$A140)),Engine!$C$2:$C$201,0))="","",INDEX('Quote log'!$C$3:$C$202,MATCH(SMALL(Engine!$C$2:$C$201,ROWS($A$7:$A140)),Engine!$C$2:$C$201,0))),"")</f>
        <v/>
      </c>
      <c r="C140" s="45" t="str">
        <f>IFERROR(IF(INDEX('Quote log'!$D$3:$D$202,MATCH(SMALL(Engine!$C$2:$C$201,ROWS($A$7:$A140)),Engine!$C$2:$C$201,0))="","",INDEX('Quote log'!$D$3:$D$202,MATCH(SMALL(Engine!$C$2:$C$201,ROWS($A$7:$A140)),Engine!$C$2:$C$201,0))),"")</f>
        <v/>
      </c>
      <c r="D140" s="46" t="str">
        <f>IFERROR(IF(INDEX('Quote log'!$G$3:$G$202,MATCH(SMALL(Engine!$C$2:$C$201,ROWS($A$7:$A140)),Engine!$C$2:$C$201,0))="","",INDEX('Quote log'!$G$3:$G$202,MATCH(SMALL(Engine!$C$2:$C$201,ROWS($A$7:$A140)),Engine!$C$2:$C$201,0))),"")</f>
        <v/>
      </c>
      <c r="E140" s="16" t="str">
        <f>IFERROR(IF(INDEX('Quote log'!$H$3:$H$202,MATCH(SMALL(Engine!$C$2:$C$201,ROWS($A$7:$A140)),Engine!$C$2:$C$201,0))="","",INDEX('Quote log'!$H$3:$H$202,MATCH(SMALL(Engine!$C$2:$C$201,ROWS($A$7:$A140)),Engine!$C$2:$C$201,0))),"")</f>
        <v/>
      </c>
      <c r="F140" s="16" t="str">
        <f t="shared" ca="1" si="4"/>
        <v/>
      </c>
    </row>
    <row r="141" spans="1:6" ht="17.25" x14ac:dyDescent="0.4">
      <c r="A141" s="16" t="str">
        <f>IFERROR(IF(INDEX('Quote log'!$A$3:$A$202,MATCH(SMALL(Engine!$C$2:$C$201,ROWS($A$7:$A141)),Engine!$C$2:$C$201,0))="","",INDEX('Quote log'!$A$3:$A$202,MATCH(SMALL(Engine!$C$2:$C$201,ROWS($A$7:$A141)),Engine!$C$2:$C$201,0))),"")</f>
        <v/>
      </c>
      <c r="B141" s="16" t="str">
        <f>IFERROR(IF(INDEX('Quote log'!$C$3:$C$202,MATCH(SMALL(Engine!$C$2:$C$201,ROWS($A$7:$A141)),Engine!$C$2:$C$201,0))="","",INDEX('Quote log'!$C$3:$C$202,MATCH(SMALL(Engine!$C$2:$C$201,ROWS($A$7:$A141)),Engine!$C$2:$C$201,0))),"")</f>
        <v/>
      </c>
      <c r="C141" s="45" t="str">
        <f>IFERROR(IF(INDEX('Quote log'!$D$3:$D$202,MATCH(SMALL(Engine!$C$2:$C$201,ROWS($A$7:$A141)),Engine!$C$2:$C$201,0))="","",INDEX('Quote log'!$D$3:$D$202,MATCH(SMALL(Engine!$C$2:$C$201,ROWS($A$7:$A141)),Engine!$C$2:$C$201,0))),"")</f>
        <v/>
      </c>
      <c r="D141" s="46" t="str">
        <f>IFERROR(IF(INDEX('Quote log'!$G$3:$G$202,MATCH(SMALL(Engine!$C$2:$C$201,ROWS($A$7:$A141)),Engine!$C$2:$C$201,0))="","",INDEX('Quote log'!$G$3:$G$202,MATCH(SMALL(Engine!$C$2:$C$201,ROWS($A$7:$A141)),Engine!$C$2:$C$201,0))),"")</f>
        <v/>
      </c>
      <c r="E141" s="16" t="str">
        <f>IFERROR(IF(INDEX('Quote log'!$H$3:$H$202,MATCH(SMALL(Engine!$C$2:$C$201,ROWS($A$7:$A141)),Engine!$C$2:$C$201,0))="","",INDEX('Quote log'!$H$3:$H$202,MATCH(SMALL(Engine!$C$2:$C$201,ROWS($A$7:$A141)),Engine!$C$2:$C$201,0))),"")</f>
        <v/>
      </c>
      <c r="F141" s="16" t="str">
        <f t="shared" ca="1" si="4"/>
        <v/>
      </c>
    </row>
    <row r="142" spans="1:6" ht="17.25" x14ac:dyDescent="0.4">
      <c r="A142" s="16" t="str">
        <f>IFERROR(IF(INDEX('Quote log'!$A$3:$A$202,MATCH(SMALL(Engine!$C$2:$C$201,ROWS($A$7:$A142)),Engine!$C$2:$C$201,0))="","",INDEX('Quote log'!$A$3:$A$202,MATCH(SMALL(Engine!$C$2:$C$201,ROWS($A$7:$A142)),Engine!$C$2:$C$201,0))),"")</f>
        <v/>
      </c>
      <c r="B142" s="16" t="str">
        <f>IFERROR(IF(INDEX('Quote log'!$C$3:$C$202,MATCH(SMALL(Engine!$C$2:$C$201,ROWS($A$7:$A142)),Engine!$C$2:$C$201,0))="","",INDEX('Quote log'!$C$3:$C$202,MATCH(SMALL(Engine!$C$2:$C$201,ROWS($A$7:$A142)),Engine!$C$2:$C$201,0))),"")</f>
        <v/>
      </c>
      <c r="C142" s="45" t="str">
        <f>IFERROR(IF(INDEX('Quote log'!$D$3:$D$202,MATCH(SMALL(Engine!$C$2:$C$201,ROWS($A$7:$A142)),Engine!$C$2:$C$201,0))="","",INDEX('Quote log'!$D$3:$D$202,MATCH(SMALL(Engine!$C$2:$C$201,ROWS($A$7:$A142)),Engine!$C$2:$C$201,0))),"")</f>
        <v/>
      </c>
      <c r="D142" s="46" t="str">
        <f>IFERROR(IF(INDEX('Quote log'!$G$3:$G$202,MATCH(SMALL(Engine!$C$2:$C$201,ROWS($A$7:$A142)),Engine!$C$2:$C$201,0))="","",INDEX('Quote log'!$G$3:$G$202,MATCH(SMALL(Engine!$C$2:$C$201,ROWS($A$7:$A142)),Engine!$C$2:$C$201,0))),"")</f>
        <v/>
      </c>
      <c r="E142" s="16" t="str">
        <f>IFERROR(IF(INDEX('Quote log'!$H$3:$H$202,MATCH(SMALL(Engine!$C$2:$C$201,ROWS($A$7:$A142)),Engine!$C$2:$C$201,0))="","",INDEX('Quote log'!$H$3:$H$202,MATCH(SMALL(Engine!$C$2:$C$201,ROWS($A$7:$A142)),Engine!$C$2:$C$201,0))),"")</f>
        <v/>
      </c>
      <c r="F142" s="16" t="str">
        <f t="shared" ca="1" si="4"/>
        <v/>
      </c>
    </row>
    <row r="143" spans="1:6" ht="17.25" x14ac:dyDescent="0.4">
      <c r="A143" s="16" t="str">
        <f>IFERROR(IF(INDEX('Quote log'!$A$3:$A$202,MATCH(SMALL(Engine!$C$2:$C$201,ROWS($A$7:$A143)),Engine!$C$2:$C$201,0))="","",INDEX('Quote log'!$A$3:$A$202,MATCH(SMALL(Engine!$C$2:$C$201,ROWS($A$7:$A143)),Engine!$C$2:$C$201,0))),"")</f>
        <v/>
      </c>
      <c r="B143" s="16" t="str">
        <f>IFERROR(IF(INDEX('Quote log'!$C$3:$C$202,MATCH(SMALL(Engine!$C$2:$C$201,ROWS($A$7:$A143)),Engine!$C$2:$C$201,0))="","",INDEX('Quote log'!$C$3:$C$202,MATCH(SMALL(Engine!$C$2:$C$201,ROWS($A$7:$A143)),Engine!$C$2:$C$201,0))),"")</f>
        <v/>
      </c>
      <c r="C143" s="45" t="str">
        <f>IFERROR(IF(INDEX('Quote log'!$D$3:$D$202,MATCH(SMALL(Engine!$C$2:$C$201,ROWS($A$7:$A143)),Engine!$C$2:$C$201,0))="","",INDEX('Quote log'!$D$3:$D$202,MATCH(SMALL(Engine!$C$2:$C$201,ROWS($A$7:$A143)),Engine!$C$2:$C$201,0))),"")</f>
        <v/>
      </c>
      <c r="D143" s="46" t="str">
        <f>IFERROR(IF(INDEX('Quote log'!$G$3:$G$202,MATCH(SMALL(Engine!$C$2:$C$201,ROWS($A$7:$A143)),Engine!$C$2:$C$201,0))="","",INDEX('Quote log'!$G$3:$G$202,MATCH(SMALL(Engine!$C$2:$C$201,ROWS($A$7:$A143)),Engine!$C$2:$C$201,0))),"")</f>
        <v/>
      </c>
      <c r="E143" s="16" t="str">
        <f>IFERROR(IF(INDEX('Quote log'!$H$3:$H$202,MATCH(SMALL(Engine!$C$2:$C$201,ROWS($A$7:$A143)),Engine!$C$2:$C$201,0))="","",INDEX('Quote log'!$H$3:$H$202,MATCH(SMALL(Engine!$C$2:$C$201,ROWS($A$7:$A143)),Engine!$C$2:$C$201,0))),"")</f>
        <v/>
      </c>
      <c r="F143" s="16" t="str">
        <f t="shared" ca="1" si="4"/>
        <v/>
      </c>
    </row>
    <row r="144" spans="1:6" ht="17.25" x14ac:dyDescent="0.4">
      <c r="A144" s="16" t="str">
        <f>IFERROR(IF(INDEX('Quote log'!$A$3:$A$202,MATCH(SMALL(Engine!$C$2:$C$201,ROWS($A$7:$A144)),Engine!$C$2:$C$201,0))="","",INDEX('Quote log'!$A$3:$A$202,MATCH(SMALL(Engine!$C$2:$C$201,ROWS($A$7:$A144)),Engine!$C$2:$C$201,0))),"")</f>
        <v/>
      </c>
      <c r="B144" s="16" t="str">
        <f>IFERROR(IF(INDEX('Quote log'!$C$3:$C$202,MATCH(SMALL(Engine!$C$2:$C$201,ROWS($A$7:$A144)),Engine!$C$2:$C$201,0))="","",INDEX('Quote log'!$C$3:$C$202,MATCH(SMALL(Engine!$C$2:$C$201,ROWS($A$7:$A144)),Engine!$C$2:$C$201,0))),"")</f>
        <v/>
      </c>
      <c r="C144" s="45" t="str">
        <f>IFERROR(IF(INDEX('Quote log'!$D$3:$D$202,MATCH(SMALL(Engine!$C$2:$C$201,ROWS($A$7:$A144)),Engine!$C$2:$C$201,0))="","",INDEX('Quote log'!$D$3:$D$202,MATCH(SMALL(Engine!$C$2:$C$201,ROWS($A$7:$A144)),Engine!$C$2:$C$201,0))),"")</f>
        <v/>
      </c>
      <c r="D144" s="46" t="str">
        <f>IFERROR(IF(INDEX('Quote log'!$G$3:$G$202,MATCH(SMALL(Engine!$C$2:$C$201,ROWS($A$7:$A144)),Engine!$C$2:$C$201,0))="","",INDEX('Quote log'!$G$3:$G$202,MATCH(SMALL(Engine!$C$2:$C$201,ROWS($A$7:$A144)),Engine!$C$2:$C$201,0))),"")</f>
        <v/>
      </c>
      <c r="E144" s="16" t="str">
        <f>IFERROR(IF(INDEX('Quote log'!$H$3:$H$202,MATCH(SMALL(Engine!$C$2:$C$201,ROWS($A$7:$A144)),Engine!$C$2:$C$201,0))="","",INDEX('Quote log'!$H$3:$H$202,MATCH(SMALL(Engine!$C$2:$C$201,ROWS($A$7:$A144)),Engine!$C$2:$C$201,0))),"")</f>
        <v/>
      </c>
      <c r="F144" s="16" t="str">
        <f t="shared" ca="1" si="4"/>
        <v/>
      </c>
    </row>
    <row r="145" spans="1:6" ht="17.25" x14ac:dyDescent="0.4">
      <c r="A145" s="16" t="str">
        <f>IFERROR(IF(INDEX('Quote log'!$A$3:$A$202,MATCH(SMALL(Engine!$C$2:$C$201,ROWS($A$7:$A145)),Engine!$C$2:$C$201,0))="","",INDEX('Quote log'!$A$3:$A$202,MATCH(SMALL(Engine!$C$2:$C$201,ROWS($A$7:$A145)),Engine!$C$2:$C$201,0))),"")</f>
        <v/>
      </c>
      <c r="B145" s="16" t="str">
        <f>IFERROR(IF(INDEX('Quote log'!$C$3:$C$202,MATCH(SMALL(Engine!$C$2:$C$201,ROWS($A$7:$A145)),Engine!$C$2:$C$201,0))="","",INDEX('Quote log'!$C$3:$C$202,MATCH(SMALL(Engine!$C$2:$C$201,ROWS($A$7:$A145)),Engine!$C$2:$C$201,0))),"")</f>
        <v/>
      </c>
      <c r="C145" s="45" t="str">
        <f>IFERROR(IF(INDEX('Quote log'!$D$3:$D$202,MATCH(SMALL(Engine!$C$2:$C$201,ROWS($A$7:$A145)),Engine!$C$2:$C$201,0))="","",INDEX('Quote log'!$D$3:$D$202,MATCH(SMALL(Engine!$C$2:$C$201,ROWS($A$7:$A145)),Engine!$C$2:$C$201,0))),"")</f>
        <v/>
      </c>
      <c r="D145" s="46" t="str">
        <f>IFERROR(IF(INDEX('Quote log'!$G$3:$G$202,MATCH(SMALL(Engine!$C$2:$C$201,ROWS($A$7:$A145)),Engine!$C$2:$C$201,0))="","",INDEX('Quote log'!$G$3:$G$202,MATCH(SMALL(Engine!$C$2:$C$201,ROWS($A$7:$A145)),Engine!$C$2:$C$201,0))),"")</f>
        <v/>
      </c>
      <c r="E145" s="16" t="str">
        <f>IFERROR(IF(INDEX('Quote log'!$H$3:$H$202,MATCH(SMALL(Engine!$C$2:$C$201,ROWS($A$7:$A145)),Engine!$C$2:$C$201,0))="","",INDEX('Quote log'!$H$3:$H$202,MATCH(SMALL(Engine!$C$2:$C$201,ROWS($A$7:$A145)),Engine!$C$2:$C$201,0))),"")</f>
        <v/>
      </c>
      <c r="F145" s="16" t="str">
        <f t="shared" ca="1" si="4"/>
        <v/>
      </c>
    </row>
    <row r="146" spans="1:6" ht="17.25" x14ac:dyDescent="0.4">
      <c r="A146" s="16" t="str">
        <f>IFERROR(IF(INDEX('Quote log'!$A$3:$A$202,MATCH(SMALL(Engine!$C$2:$C$201,ROWS($A$7:$A146)),Engine!$C$2:$C$201,0))="","",INDEX('Quote log'!$A$3:$A$202,MATCH(SMALL(Engine!$C$2:$C$201,ROWS($A$7:$A146)),Engine!$C$2:$C$201,0))),"")</f>
        <v/>
      </c>
      <c r="B146" s="16" t="str">
        <f>IFERROR(IF(INDEX('Quote log'!$C$3:$C$202,MATCH(SMALL(Engine!$C$2:$C$201,ROWS($A$7:$A146)),Engine!$C$2:$C$201,0))="","",INDEX('Quote log'!$C$3:$C$202,MATCH(SMALL(Engine!$C$2:$C$201,ROWS($A$7:$A146)),Engine!$C$2:$C$201,0))),"")</f>
        <v/>
      </c>
      <c r="C146" s="45" t="str">
        <f>IFERROR(IF(INDEX('Quote log'!$D$3:$D$202,MATCH(SMALL(Engine!$C$2:$C$201,ROWS($A$7:$A146)),Engine!$C$2:$C$201,0))="","",INDEX('Quote log'!$D$3:$D$202,MATCH(SMALL(Engine!$C$2:$C$201,ROWS($A$7:$A146)),Engine!$C$2:$C$201,0))),"")</f>
        <v/>
      </c>
      <c r="D146" s="46" t="str">
        <f>IFERROR(IF(INDEX('Quote log'!$G$3:$G$202,MATCH(SMALL(Engine!$C$2:$C$201,ROWS($A$7:$A146)),Engine!$C$2:$C$201,0))="","",INDEX('Quote log'!$G$3:$G$202,MATCH(SMALL(Engine!$C$2:$C$201,ROWS($A$7:$A146)),Engine!$C$2:$C$201,0))),"")</f>
        <v/>
      </c>
      <c r="E146" s="16" t="str">
        <f>IFERROR(IF(INDEX('Quote log'!$H$3:$H$202,MATCH(SMALL(Engine!$C$2:$C$201,ROWS($A$7:$A146)),Engine!$C$2:$C$201,0))="","",INDEX('Quote log'!$H$3:$H$202,MATCH(SMALL(Engine!$C$2:$C$201,ROWS($A$7:$A146)),Engine!$C$2:$C$201,0))),"")</f>
        <v/>
      </c>
      <c r="F146" s="16" t="str">
        <f t="shared" ca="1" si="4"/>
        <v/>
      </c>
    </row>
    <row r="147" spans="1:6" ht="17.25" x14ac:dyDescent="0.4">
      <c r="A147" s="16" t="str">
        <f>IFERROR(IF(INDEX('Quote log'!$A$3:$A$202,MATCH(SMALL(Engine!$C$2:$C$201,ROWS($A$7:$A147)),Engine!$C$2:$C$201,0))="","",INDEX('Quote log'!$A$3:$A$202,MATCH(SMALL(Engine!$C$2:$C$201,ROWS($A$7:$A147)),Engine!$C$2:$C$201,0))),"")</f>
        <v/>
      </c>
      <c r="B147" s="16" t="str">
        <f>IFERROR(IF(INDEX('Quote log'!$C$3:$C$202,MATCH(SMALL(Engine!$C$2:$C$201,ROWS($A$7:$A147)),Engine!$C$2:$C$201,0))="","",INDEX('Quote log'!$C$3:$C$202,MATCH(SMALL(Engine!$C$2:$C$201,ROWS($A$7:$A147)),Engine!$C$2:$C$201,0))),"")</f>
        <v/>
      </c>
      <c r="C147" s="45" t="str">
        <f>IFERROR(IF(INDEX('Quote log'!$D$3:$D$202,MATCH(SMALL(Engine!$C$2:$C$201,ROWS($A$7:$A147)),Engine!$C$2:$C$201,0))="","",INDEX('Quote log'!$D$3:$D$202,MATCH(SMALL(Engine!$C$2:$C$201,ROWS($A$7:$A147)),Engine!$C$2:$C$201,0))),"")</f>
        <v/>
      </c>
      <c r="D147" s="46" t="str">
        <f>IFERROR(IF(INDEX('Quote log'!$G$3:$G$202,MATCH(SMALL(Engine!$C$2:$C$201,ROWS($A$7:$A147)),Engine!$C$2:$C$201,0))="","",INDEX('Quote log'!$G$3:$G$202,MATCH(SMALL(Engine!$C$2:$C$201,ROWS($A$7:$A147)),Engine!$C$2:$C$201,0))),"")</f>
        <v/>
      </c>
      <c r="E147" s="16" t="str">
        <f>IFERROR(IF(INDEX('Quote log'!$H$3:$H$202,MATCH(SMALL(Engine!$C$2:$C$201,ROWS($A$7:$A147)),Engine!$C$2:$C$201,0))="","",INDEX('Quote log'!$H$3:$H$202,MATCH(SMALL(Engine!$C$2:$C$201,ROWS($A$7:$A147)),Engine!$C$2:$C$201,0))),"")</f>
        <v/>
      </c>
      <c r="F147" s="16" t="str">
        <f t="shared" ca="1" si="4"/>
        <v/>
      </c>
    </row>
    <row r="148" spans="1:6" ht="17.25" x14ac:dyDescent="0.4">
      <c r="A148" s="16" t="str">
        <f>IFERROR(IF(INDEX('Quote log'!$A$3:$A$202,MATCH(SMALL(Engine!$C$2:$C$201,ROWS($A$7:$A148)),Engine!$C$2:$C$201,0))="","",INDEX('Quote log'!$A$3:$A$202,MATCH(SMALL(Engine!$C$2:$C$201,ROWS($A$7:$A148)),Engine!$C$2:$C$201,0))),"")</f>
        <v/>
      </c>
      <c r="B148" s="16" t="str">
        <f>IFERROR(IF(INDEX('Quote log'!$C$3:$C$202,MATCH(SMALL(Engine!$C$2:$C$201,ROWS($A$7:$A148)),Engine!$C$2:$C$201,0))="","",INDEX('Quote log'!$C$3:$C$202,MATCH(SMALL(Engine!$C$2:$C$201,ROWS($A$7:$A148)),Engine!$C$2:$C$201,0))),"")</f>
        <v/>
      </c>
      <c r="C148" s="45" t="str">
        <f>IFERROR(IF(INDEX('Quote log'!$D$3:$D$202,MATCH(SMALL(Engine!$C$2:$C$201,ROWS($A$7:$A148)),Engine!$C$2:$C$201,0))="","",INDEX('Quote log'!$D$3:$D$202,MATCH(SMALL(Engine!$C$2:$C$201,ROWS($A$7:$A148)),Engine!$C$2:$C$201,0))),"")</f>
        <v/>
      </c>
      <c r="D148" s="46" t="str">
        <f>IFERROR(IF(INDEX('Quote log'!$G$3:$G$202,MATCH(SMALL(Engine!$C$2:$C$201,ROWS($A$7:$A148)),Engine!$C$2:$C$201,0))="","",INDEX('Quote log'!$G$3:$G$202,MATCH(SMALL(Engine!$C$2:$C$201,ROWS($A$7:$A148)),Engine!$C$2:$C$201,0))),"")</f>
        <v/>
      </c>
      <c r="E148" s="16" t="str">
        <f>IFERROR(IF(INDEX('Quote log'!$H$3:$H$202,MATCH(SMALL(Engine!$C$2:$C$201,ROWS($A$7:$A148)),Engine!$C$2:$C$201,0))="","",INDEX('Quote log'!$H$3:$H$202,MATCH(SMALL(Engine!$C$2:$C$201,ROWS($A$7:$A148)),Engine!$C$2:$C$201,0))),"")</f>
        <v/>
      </c>
      <c r="F148" s="16" t="str">
        <f t="shared" ca="1" si="4"/>
        <v/>
      </c>
    </row>
    <row r="149" spans="1:6" ht="17.25" x14ac:dyDescent="0.4">
      <c r="A149" s="16" t="str">
        <f>IFERROR(IF(INDEX('Quote log'!$A$3:$A$202,MATCH(SMALL(Engine!$C$2:$C$201,ROWS($A$7:$A149)),Engine!$C$2:$C$201,0))="","",INDEX('Quote log'!$A$3:$A$202,MATCH(SMALL(Engine!$C$2:$C$201,ROWS($A$7:$A149)),Engine!$C$2:$C$201,0))),"")</f>
        <v/>
      </c>
      <c r="B149" s="16" t="str">
        <f>IFERROR(IF(INDEX('Quote log'!$C$3:$C$202,MATCH(SMALL(Engine!$C$2:$C$201,ROWS($A$7:$A149)),Engine!$C$2:$C$201,0))="","",INDEX('Quote log'!$C$3:$C$202,MATCH(SMALL(Engine!$C$2:$C$201,ROWS($A$7:$A149)),Engine!$C$2:$C$201,0))),"")</f>
        <v/>
      </c>
      <c r="C149" s="45" t="str">
        <f>IFERROR(IF(INDEX('Quote log'!$D$3:$D$202,MATCH(SMALL(Engine!$C$2:$C$201,ROWS($A$7:$A149)),Engine!$C$2:$C$201,0))="","",INDEX('Quote log'!$D$3:$D$202,MATCH(SMALL(Engine!$C$2:$C$201,ROWS($A$7:$A149)),Engine!$C$2:$C$201,0))),"")</f>
        <v/>
      </c>
      <c r="D149" s="46" t="str">
        <f>IFERROR(IF(INDEX('Quote log'!$G$3:$G$202,MATCH(SMALL(Engine!$C$2:$C$201,ROWS($A$7:$A149)),Engine!$C$2:$C$201,0))="","",INDEX('Quote log'!$G$3:$G$202,MATCH(SMALL(Engine!$C$2:$C$201,ROWS($A$7:$A149)),Engine!$C$2:$C$201,0))),"")</f>
        <v/>
      </c>
      <c r="E149" s="16" t="str">
        <f>IFERROR(IF(INDEX('Quote log'!$H$3:$H$202,MATCH(SMALL(Engine!$C$2:$C$201,ROWS($A$7:$A149)),Engine!$C$2:$C$201,0))="","",INDEX('Quote log'!$H$3:$H$202,MATCH(SMALL(Engine!$C$2:$C$201,ROWS($A$7:$A149)),Engine!$C$2:$C$201,0))),"")</f>
        <v/>
      </c>
      <c r="F149" s="16" t="str">
        <f t="shared" ca="1" si="4"/>
        <v/>
      </c>
    </row>
    <row r="150" spans="1:6" ht="17.25" x14ac:dyDescent="0.4">
      <c r="A150" s="16" t="str">
        <f>IFERROR(IF(INDEX('Quote log'!$A$3:$A$202,MATCH(SMALL(Engine!$C$2:$C$201,ROWS($A$7:$A150)),Engine!$C$2:$C$201,0))="","",INDEX('Quote log'!$A$3:$A$202,MATCH(SMALL(Engine!$C$2:$C$201,ROWS($A$7:$A150)),Engine!$C$2:$C$201,0))),"")</f>
        <v/>
      </c>
      <c r="B150" s="16" t="str">
        <f>IFERROR(IF(INDEX('Quote log'!$C$3:$C$202,MATCH(SMALL(Engine!$C$2:$C$201,ROWS($A$7:$A150)),Engine!$C$2:$C$201,0))="","",INDEX('Quote log'!$C$3:$C$202,MATCH(SMALL(Engine!$C$2:$C$201,ROWS($A$7:$A150)),Engine!$C$2:$C$201,0))),"")</f>
        <v/>
      </c>
      <c r="C150" s="45" t="str">
        <f>IFERROR(IF(INDEX('Quote log'!$D$3:$D$202,MATCH(SMALL(Engine!$C$2:$C$201,ROWS($A$7:$A150)),Engine!$C$2:$C$201,0))="","",INDEX('Quote log'!$D$3:$D$202,MATCH(SMALL(Engine!$C$2:$C$201,ROWS($A$7:$A150)),Engine!$C$2:$C$201,0))),"")</f>
        <v/>
      </c>
      <c r="D150" s="46" t="str">
        <f>IFERROR(IF(INDEX('Quote log'!$G$3:$G$202,MATCH(SMALL(Engine!$C$2:$C$201,ROWS($A$7:$A150)),Engine!$C$2:$C$201,0))="","",INDEX('Quote log'!$G$3:$G$202,MATCH(SMALL(Engine!$C$2:$C$201,ROWS($A$7:$A150)),Engine!$C$2:$C$201,0))),"")</f>
        <v/>
      </c>
      <c r="E150" s="16" t="str">
        <f>IFERROR(IF(INDEX('Quote log'!$H$3:$H$202,MATCH(SMALL(Engine!$C$2:$C$201,ROWS($A$7:$A150)),Engine!$C$2:$C$201,0))="","",INDEX('Quote log'!$H$3:$H$202,MATCH(SMALL(Engine!$C$2:$C$201,ROWS($A$7:$A150)),Engine!$C$2:$C$201,0))),"")</f>
        <v/>
      </c>
      <c r="F150" s="16" t="str">
        <f t="shared" ca="1" si="4"/>
        <v/>
      </c>
    </row>
    <row r="151" spans="1:6" ht="17.25" x14ac:dyDescent="0.4">
      <c r="A151" s="16" t="str">
        <f>IFERROR(IF(INDEX('Quote log'!$A$3:$A$202,MATCH(SMALL(Engine!$C$2:$C$201,ROWS($A$7:$A151)),Engine!$C$2:$C$201,0))="","",INDEX('Quote log'!$A$3:$A$202,MATCH(SMALL(Engine!$C$2:$C$201,ROWS($A$7:$A151)),Engine!$C$2:$C$201,0))),"")</f>
        <v/>
      </c>
      <c r="B151" s="16" t="str">
        <f>IFERROR(IF(INDEX('Quote log'!$C$3:$C$202,MATCH(SMALL(Engine!$C$2:$C$201,ROWS($A$7:$A151)),Engine!$C$2:$C$201,0))="","",INDEX('Quote log'!$C$3:$C$202,MATCH(SMALL(Engine!$C$2:$C$201,ROWS($A$7:$A151)),Engine!$C$2:$C$201,0))),"")</f>
        <v/>
      </c>
      <c r="C151" s="45" t="str">
        <f>IFERROR(IF(INDEX('Quote log'!$D$3:$D$202,MATCH(SMALL(Engine!$C$2:$C$201,ROWS($A$7:$A151)),Engine!$C$2:$C$201,0))="","",INDEX('Quote log'!$D$3:$D$202,MATCH(SMALL(Engine!$C$2:$C$201,ROWS($A$7:$A151)),Engine!$C$2:$C$201,0))),"")</f>
        <v/>
      </c>
      <c r="D151" s="46" t="str">
        <f>IFERROR(IF(INDEX('Quote log'!$G$3:$G$202,MATCH(SMALL(Engine!$C$2:$C$201,ROWS($A$7:$A151)),Engine!$C$2:$C$201,0))="","",INDEX('Quote log'!$G$3:$G$202,MATCH(SMALL(Engine!$C$2:$C$201,ROWS($A$7:$A151)),Engine!$C$2:$C$201,0))),"")</f>
        <v/>
      </c>
      <c r="E151" s="16" t="str">
        <f>IFERROR(IF(INDEX('Quote log'!$H$3:$H$202,MATCH(SMALL(Engine!$C$2:$C$201,ROWS($A$7:$A151)),Engine!$C$2:$C$201,0))="","",INDEX('Quote log'!$H$3:$H$202,MATCH(SMALL(Engine!$C$2:$C$201,ROWS($A$7:$A151)),Engine!$C$2:$C$201,0))),"")</f>
        <v/>
      </c>
      <c r="F151" s="16" t="str">
        <f t="shared" ca="1" si="4"/>
        <v/>
      </c>
    </row>
    <row r="152" spans="1:6" ht="17.25" x14ac:dyDescent="0.4">
      <c r="A152" s="16" t="str">
        <f>IFERROR(IF(INDEX('Quote log'!$A$3:$A$202,MATCH(SMALL(Engine!$C$2:$C$201,ROWS($A$7:$A152)),Engine!$C$2:$C$201,0))="","",INDEX('Quote log'!$A$3:$A$202,MATCH(SMALL(Engine!$C$2:$C$201,ROWS($A$7:$A152)),Engine!$C$2:$C$201,0))),"")</f>
        <v/>
      </c>
      <c r="B152" s="16" t="str">
        <f>IFERROR(IF(INDEX('Quote log'!$C$3:$C$202,MATCH(SMALL(Engine!$C$2:$C$201,ROWS($A$7:$A152)),Engine!$C$2:$C$201,0))="","",INDEX('Quote log'!$C$3:$C$202,MATCH(SMALL(Engine!$C$2:$C$201,ROWS($A$7:$A152)),Engine!$C$2:$C$201,0))),"")</f>
        <v/>
      </c>
      <c r="C152" s="45" t="str">
        <f>IFERROR(IF(INDEX('Quote log'!$D$3:$D$202,MATCH(SMALL(Engine!$C$2:$C$201,ROWS($A$7:$A152)),Engine!$C$2:$C$201,0))="","",INDEX('Quote log'!$D$3:$D$202,MATCH(SMALL(Engine!$C$2:$C$201,ROWS($A$7:$A152)),Engine!$C$2:$C$201,0))),"")</f>
        <v/>
      </c>
      <c r="D152" s="46" t="str">
        <f>IFERROR(IF(INDEX('Quote log'!$G$3:$G$202,MATCH(SMALL(Engine!$C$2:$C$201,ROWS($A$7:$A152)),Engine!$C$2:$C$201,0))="","",INDEX('Quote log'!$G$3:$G$202,MATCH(SMALL(Engine!$C$2:$C$201,ROWS($A$7:$A152)),Engine!$C$2:$C$201,0))),"")</f>
        <v/>
      </c>
      <c r="E152" s="16" t="str">
        <f>IFERROR(IF(INDEX('Quote log'!$H$3:$H$202,MATCH(SMALL(Engine!$C$2:$C$201,ROWS($A$7:$A152)),Engine!$C$2:$C$201,0))="","",INDEX('Quote log'!$H$3:$H$202,MATCH(SMALL(Engine!$C$2:$C$201,ROWS($A$7:$A152)),Engine!$C$2:$C$201,0))),"")</f>
        <v/>
      </c>
      <c r="F152" s="16" t="str">
        <f t="shared" ca="1" si="4"/>
        <v/>
      </c>
    </row>
    <row r="153" spans="1:6" ht="17.25" x14ac:dyDescent="0.4">
      <c r="A153" s="16" t="str">
        <f>IFERROR(IF(INDEX('Quote log'!$A$3:$A$202,MATCH(SMALL(Engine!$C$2:$C$201,ROWS($A$7:$A153)),Engine!$C$2:$C$201,0))="","",INDEX('Quote log'!$A$3:$A$202,MATCH(SMALL(Engine!$C$2:$C$201,ROWS($A$7:$A153)),Engine!$C$2:$C$201,0))),"")</f>
        <v/>
      </c>
      <c r="B153" s="16" t="str">
        <f>IFERROR(IF(INDEX('Quote log'!$C$3:$C$202,MATCH(SMALL(Engine!$C$2:$C$201,ROWS($A$7:$A153)),Engine!$C$2:$C$201,0))="","",INDEX('Quote log'!$C$3:$C$202,MATCH(SMALL(Engine!$C$2:$C$201,ROWS($A$7:$A153)),Engine!$C$2:$C$201,0))),"")</f>
        <v/>
      </c>
      <c r="C153" s="45" t="str">
        <f>IFERROR(IF(INDEX('Quote log'!$D$3:$D$202,MATCH(SMALL(Engine!$C$2:$C$201,ROWS($A$7:$A153)),Engine!$C$2:$C$201,0))="","",INDEX('Quote log'!$D$3:$D$202,MATCH(SMALL(Engine!$C$2:$C$201,ROWS($A$7:$A153)),Engine!$C$2:$C$201,0))),"")</f>
        <v/>
      </c>
      <c r="D153" s="46" t="str">
        <f>IFERROR(IF(INDEX('Quote log'!$G$3:$G$202,MATCH(SMALL(Engine!$C$2:$C$201,ROWS($A$7:$A153)),Engine!$C$2:$C$201,0))="","",INDEX('Quote log'!$G$3:$G$202,MATCH(SMALL(Engine!$C$2:$C$201,ROWS($A$7:$A153)),Engine!$C$2:$C$201,0))),"")</f>
        <v/>
      </c>
      <c r="E153" s="16" t="str">
        <f>IFERROR(IF(INDEX('Quote log'!$H$3:$H$202,MATCH(SMALL(Engine!$C$2:$C$201,ROWS($A$7:$A153)),Engine!$C$2:$C$201,0))="","",INDEX('Quote log'!$H$3:$H$202,MATCH(SMALL(Engine!$C$2:$C$201,ROWS($A$7:$A153)),Engine!$C$2:$C$201,0))),"")</f>
        <v/>
      </c>
      <c r="F153" s="16" t="str">
        <f t="shared" ca="1" si="4"/>
        <v/>
      </c>
    </row>
    <row r="154" spans="1:6" ht="17.25" x14ac:dyDescent="0.4">
      <c r="A154" s="16" t="str">
        <f>IFERROR(IF(INDEX('Quote log'!$A$3:$A$202,MATCH(SMALL(Engine!$C$2:$C$201,ROWS($A$7:$A154)),Engine!$C$2:$C$201,0))="","",INDEX('Quote log'!$A$3:$A$202,MATCH(SMALL(Engine!$C$2:$C$201,ROWS($A$7:$A154)),Engine!$C$2:$C$201,0))),"")</f>
        <v/>
      </c>
      <c r="B154" s="16" t="str">
        <f>IFERROR(IF(INDEX('Quote log'!$C$3:$C$202,MATCH(SMALL(Engine!$C$2:$C$201,ROWS($A$7:$A154)),Engine!$C$2:$C$201,0))="","",INDEX('Quote log'!$C$3:$C$202,MATCH(SMALL(Engine!$C$2:$C$201,ROWS($A$7:$A154)),Engine!$C$2:$C$201,0))),"")</f>
        <v/>
      </c>
      <c r="C154" s="45" t="str">
        <f>IFERROR(IF(INDEX('Quote log'!$D$3:$D$202,MATCH(SMALL(Engine!$C$2:$C$201,ROWS($A$7:$A154)),Engine!$C$2:$C$201,0))="","",INDEX('Quote log'!$D$3:$D$202,MATCH(SMALL(Engine!$C$2:$C$201,ROWS($A$7:$A154)),Engine!$C$2:$C$201,0))),"")</f>
        <v/>
      </c>
      <c r="D154" s="46" t="str">
        <f>IFERROR(IF(INDEX('Quote log'!$G$3:$G$202,MATCH(SMALL(Engine!$C$2:$C$201,ROWS($A$7:$A154)),Engine!$C$2:$C$201,0))="","",INDEX('Quote log'!$G$3:$G$202,MATCH(SMALL(Engine!$C$2:$C$201,ROWS($A$7:$A154)),Engine!$C$2:$C$201,0))),"")</f>
        <v/>
      </c>
      <c r="E154" s="16" t="str">
        <f>IFERROR(IF(INDEX('Quote log'!$H$3:$H$202,MATCH(SMALL(Engine!$C$2:$C$201,ROWS($A$7:$A154)),Engine!$C$2:$C$201,0))="","",INDEX('Quote log'!$H$3:$H$202,MATCH(SMALL(Engine!$C$2:$C$201,ROWS($A$7:$A154)),Engine!$C$2:$C$201,0))),"")</f>
        <v/>
      </c>
      <c r="F154" s="16" t="str">
        <f t="shared" ca="1" si="4"/>
        <v/>
      </c>
    </row>
    <row r="155" spans="1:6" ht="17.25" x14ac:dyDescent="0.4">
      <c r="A155" s="16" t="str">
        <f>IFERROR(IF(INDEX('Quote log'!$A$3:$A$202,MATCH(SMALL(Engine!$C$2:$C$201,ROWS($A$7:$A155)),Engine!$C$2:$C$201,0))="","",INDEX('Quote log'!$A$3:$A$202,MATCH(SMALL(Engine!$C$2:$C$201,ROWS($A$7:$A155)),Engine!$C$2:$C$201,0))),"")</f>
        <v/>
      </c>
      <c r="B155" s="16" t="str">
        <f>IFERROR(IF(INDEX('Quote log'!$C$3:$C$202,MATCH(SMALL(Engine!$C$2:$C$201,ROWS($A$7:$A155)),Engine!$C$2:$C$201,0))="","",INDEX('Quote log'!$C$3:$C$202,MATCH(SMALL(Engine!$C$2:$C$201,ROWS($A$7:$A155)),Engine!$C$2:$C$201,0))),"")</f>
        <v/>
      </c>
      <c r="C155" s="45" t="str">
        <f>IFERROR(IF(INDEX('Quote log'!$D$3:$D$202,MATCH(SMALL(Engine!$C$2:$C$201,ROWS($A$7:$A155)),Engine!$C$2:$C$201,0))="","",INDEX('Quote log'!$D$3:$D$202,MATCH(SMALL(Engine!$C$2:$C$201,ROWS($A$7:$A155)),Engine!$C$2:$C$201,0))),"")</f>
        <v/>
      </c>
      <c r="D155" s="46" t="str">
        <f>IFERROR(IF(INDEX('Quote log'!$G$3:$G$202,MATCH(SMALL(Engine!$C$2:$C$201,ROWS($A$7:$A155)),Engine!$C$2:$C$201,0))="","",INDEX('Quote log'!$G$3:$G$202,MATCH(SMALL(Engine!$C$2:$C$201,ROWS($A$7:$A155)),Engine!$C$2:$C$201,0))),"")</f>
        <v/>
      </c>
      <c r="E155" s="16" t="str">
        <f>IFERROR(IF(INDEX('Quote log'!$H$3:$H$202,MATCH(SMALL(Engine!$C$2:$C$201,ROWS($A$7:$A155)),Engine!$C$2:$C$201,0))="","",INDEX('Quote log'!$H$3:$H$202,MATCH(SMALL(Engine!$C$2:$C$201,ROWS($A$7:$A155)),Engine!$C$2:$C$201,0))),"")</f>
        <v/>
      </c>
      <c r="F155" s="16" t="str">
        <f t="shared" ca="1" si="4"/>
        <v/>
      </c>
    </row>
    <row r="156" spans="1:6" ht="17.25" x14ac:dyDescent="0.4">
      <c r="A156" s="16" t="str">
        <f>IFERROR(IF(INDEX('Quote log'!$A$3:$A$202,MATCH(SMALL(Engine!$C$2:$C$201,ROWS($A$7:$A156)),Engine!$C$2:$C$201,0))="","",INDEX('Quote log'!$A$3:$A$202,MATCH(SMALL(Engine!$C$2:$C$201,ROWS($A$7:$A156)),Engine!$C$2:$C$201,0))),"")</f>
        <v/>
      </c>
      <c r="B156" s="16" t="str">
        <f>IFERROR(IF(INDEX('Quote log'!$C$3:$C$202,MATCH(SMALL(Engine!$C$2:$C$201,ROWS($A$7:$A156)),Engine!$C$2:$C$201,0))="","",INDEX('Quote log'!$C$3:$C$202,MATCH(SMALL(Engine!$C$2:$C$201,ROWS($A$7:$A156)),Engine!$C$2:$C$201,0))),"")</f>
        <v/>
      </c>
      <c r="C156" s="45" t="str">
        <f>IFERROR(IF(INDEX('Quote log'!$D$3:$D$202,MATCH(SMALL(Engine!$C$2:$C$201,ROWS($A$7:$A156)),Engine!$C$2:$C$201,0))="","",INDEX('Quote log'!$D$3:$D$202,MATCH(SMALL(Engine!$C$2:$C$201,ROWS($A$7:$A156)),Engine!$C$2:$C$201,0))),"")</f>
        <v/>
      </c>
      <c r="D156" s="46" t="str">
        <f>IFERROR(IF(INDEX('Quote log'!$G$3:$G$202,MATCH(SMALL(Engine!$C$2:$C$201,ROWS($A$7:$A156)),Engine!$C$2:$C$201,0))="","",INDEX('Quote log'!$G$3:$G$202,MATCH(SMALL(Engine!$C$2:$C$201,ROWS($A$7:$A156)),Engine!$C$2:$C$201,0))),"")</f>
        <v/>
      </c>
      <c r="E156" s="16" t="str">
        <f>IFERROR(IF(INDEX('Quote log'!$H$3:$H$202,MATCH(SMALL(Engine!$C$2:$C$201,ROWS($A$7:$A156)),Engine!$C$2:$C$201,0))="","",INDEX('Quote log'!$H$3:$H$202,MATCH(SMALL(Engine!$C$2:$C$201,ROWS($A$7:$A156)),Engine!$C$2:$C$201,0))),"")</f>
        <v/>
      </c>
      <c r="F156" s="16" t="str">
        <f t="shared" ca="1" si="4"/>
        <v/>
      </c>
    </row>
    <row r="157" spans="1:6" ht="17.25" x14ac:dyDescent="0.4">
      <c r="A157" s="16" t="str">
        <f>IFERROR(IF(INDEX('Quote log'!$A$3:$A$202,MATCH(SMALL(Engine!$C$2:$C$201,ROWS($A$7:$A157)),Engine!$C$2:$C$201,0))="","",INDEX('Quote log'!$A$3:$A$202,MATCH(SMALL(Engine!$C$2:$C$201,ROWS($A$7:$A157)),Engine!$C$2:$C$201,0))),"")</f>
        <v/>
      </c>
      <c r="B157" s="16" t="str">
        <f>IFERROR(IF(INDEX('Quote log'!$C$3:$C$202,MATCH(SMALL(Engine!$C$2:$C$201,ROWS($A$7:$A157)),Engine!$C$2:$C$201,0))="","",INDEX('Quote log'!$C$3:$C$202,MATCH(SMALL(Engine!$C$2:$C$201,ROWS($A$7:$A157)),Engine!$C$2:$C$201,0))),"")</f>
        <v/>
      </c>
      <c r="C157" s="45" t="str">
        <f>IFERROR(IF(INDEX('Quote log'!$D$3:$D$202,MATCH(SMALL(Engine!$C$2:$C$201,ROWS($A$7:$A157)),Engine!$C$2:$C$201,0))="","",INDEX('Quote log'!$D$3:$D$202,MATCH(SMALL(Engine!$C$2:$C$201,ROWS($A$7:$A157)),Engine!$C$2:$C$201,0))),"")</f>
        <v/>
      </c>
      <c r="D157" s="46" t="str">
        <f>IFERROR(IF(INDEX('Quote log'!$G$3:$G$202,MATCH(SMALL(Engine!$C$2:$C$201,ROWS($A$7:$A157)),Engine!$C$2:$C$201,0))="","",INDEX('Quote log'!$G$3:$G$202,MATCH(SMALL(Engine!$C$2:$C$201,ROWS($A$7:$A157)),Engine!$C$2:$C$201,0))),"")</f>
        <v/>
      </c>
      <c r="E157" s="16" t="str">
        <f>IFERROR(IF(INDEX('Quote log'!$H$3:$H$202,MATCH(SMALL(Engine!$C$2:$C$201,ROWS($A$7:$A157)),Engine!$C$2:$C$201,0))="","",INDEX('Quote log'!$H$3:$H$202,MATCH(SMALL(Engine!$C$2:$C$201,ROWS($A$7:$A157)),Engine!$C$2:$C$201,0))),"")</f>
        <v/>
      </c>
      <c r="F157" s="16" t="str">
        <f t="shared" ca="1" si="4"/>
        <v/>
      </c>
    </row>
    <row r="158" spans="1:6" ht="17.25" x14ac:dyDescent="0.4">
      <c r="A158" s="16" t="str">
        <f>IFERROR(IF(INDEX('Quote log'!$A$3:$A$202,MATCH(SMALL(Engine!$C$2:$C$201,ROWS($A$7:$A158)),Engine!$C$2:$C$201,0))="","",INDEX('Quote log'!$A$3:$A$202,MATCH(SMALL(Engine!$C$2:$C$201,ROWS($A$7:$A158)),Engine!$C$2:$C$201,0))),"")</f>
        <v/>
      </c>
      <c r="B158" s="16" t="str">
        <f>IFERROR(IF(INDEX('Quote log'!$C$3:$C$202,MATCH(SMALL(Engine!$C$2:$C$201,ROWS($A$7:$A158)),Engine!$C$2:$C$201,0))="","",INDEX('Quote log'!$C$3:$C$202,MATCH(SMALL(Engine!$C$2:$C$201,ROWS($A$7:$A158)),Engine!$C$2:$C$201,0))),"")</f>
        <v/>
      </c>
      <c r="C158" s="45" t="str">
        <f>IFERROR(IF(INDEX('Quote log'!$D$3:$D$202,MATCH(SMALL(Engine!$C$2:$C$201,ROWS($A$7:$A158)),Engine!$C$2:$C$201,0))="","",INDEX('Quote log'!$D$3:$D$202,MATCH(SMALL(Engine!$C$2:$C$201,ROWS($A$7:$A158)),Engine!$C$2:$C$201,0))),"")</f>
        <v/>
      </c>
      <c r="D158" s="46" t="str">
        <f>IFERROR(IF(INDEX('Quote log'!$G$3:$G$202,MATCH(SMALL(Engine!$C$2:$C$201,ROWS($A$7:$A158)),Engine!$C$2:$C$201,0))="","",INDEX('Quote log'!$G$3:$G$202,MATCH(SMALL(Engine!$C$2:$C$201,ROWS($A$7:$A158)),Engine!$C$2:$C$201,0))),"")</f>
        <v/>
      </c>
      <c r="E158" s="16" t="str">
        <f>IFERROR(IF(INDEX('Quote log'!$H$3:$H$202,MATCH(SMALL(Engine!$C$2:$C$201,ROWS($A$7:$A158)),Engine!$C$2:$C$201,0))="","",INDEX('Quote log'!$H$3:$H$202,MATCH(SMALL(Engine!$C$2:$C$201,ROWS($A$7:$A158)),Engine!$C$2:$C$201,0))),"")</f>
        <v/>
      </c>
      <c r="F158" s="16" t="str">
        <f t="shared" ca="1" si="4"/>
        <v/>
      </c>
    </row>
    <row r="159" spans="1:6" ht="17.25" x14ac:dyDescent="0.4">
      <c r="A159" s="16" t="str">
        <f>IFERROR(IF(INDEX('Quote log'!$A$3:$A$202,MATCH(SMALL(Engine!$C$2:$C$201,ROWS($A$7:$A159)),Engine!$C$2:$C$201,0))="","",INDEX('Quote log'!$A$3:$A$202,MATCH(SMALL(Engine!$C$2:$C$201,ROWS($A$7:$A159)),Engine!$C$2:$C$201,0))),"")</f>
        <v/>
      </c>
      <c r="B159" s="16" t="str">
        <f>IFERROR(IF(INDEX('Quote log'!$C$3:$C$202,MATCH(SMALL(Engine!$C$2:$C$201,ROWS($A$7:$A159)),Engine!$C$2:$C$201,0))="","",INDEX('Quote log'!$C$3:$C$202,MATCH(SMALL(Engine!$C$2:$C$201,ROWS($A$7:$A159)),Engine!$C$2:$C$201,0))),"")</f>
        <v/>
      </c>
      <c r="C159" s="45" t="str">
        <f>IFERROR(IF(INDEX('Quote log'!$D$3:$D$202,MATCH(SMALL(Engine!$C$2:$C$201,ROWS($A$7:$A159)),Engine!$C$2:$C$201,0))="","",INDEX('Quote log'!$D$3:$D$202,MATCH(SMALL(Engine!$C$2:$C$201,ROWS($A$7:$A159)),Engine!$C$2:$C$201,0))),"")</f>
        <v/>
      </c>
      <c r="D159" s="46" t="str">
        <f>IFERROR(IF(INDEX('Quote log'!$G$3:$G$202,MATCH(SMALL(Engine!$C$2:$C$201,ROWS($A$7:$A159)),Engine!$C$2:$C$201,0))="","",INDEX('Quote log'!$G$3:$G$202,MATCH(SMALL(Engine!$C$2:$C$201,ROWS($A$7:$A159)),Engine!$C$2:$C$201,0))),"")</f>
        <v/>
      </c>
      <c r="E159" s="16" t="str">
        <f>IFERROR(IF(INDEX('Quote log'!$H$3:$H$202,MATCH(SMALL(Engine!$C$2:$C$201,ROWS($A$7:$A159)),Engine!$C$2:$C$201,0))="","",INDEX('Quote log'!$H$3:$H$202,MATCH(SMALL(Engine!$C$2:$C$201,ROWS($A$7:$A159)),Engine!$C$2:$C$201,0))),"")</f>
        <v/>
      </c>
      <c r="F159" s="16" t="str">
        <f t="shared" ca="1" si="4"/>
        <v/>
      </c>
    </row>
    <row r="160" spans="1:6" ht="17.25" x14ac:dyDescent="0.4">
      <c r="A160" s="16" t="str">
        <f>IFERROR(IF(INDEX('Quote log'!$A$3:$A$202,MATCH(SMALL(Engine!$C$2:$C$201,ROWS($A$7:$A160)),Engine!$C$2:$C$201,0))="","",INDEX('Quote log'!$A$3:$A$202,MATCH(SMALL(Engine!$C$2:$C$201,ROWS($A$7:$A160)),Engine!$C$2:$C$201,0))),"")</f>
        <v/>
      </c>
      <c r="B160" s="16" t="str">
        <f>IFERROR(IF(INDEX('Quote log'!$C$3:$C$202,MATCH(SMALL(Engine!$C$2:$C$201,ROWS($A$7:$A160)),Engine!$C$2:$C$201,0))="","",INDEX('Quote log'!$C$3:$C$202,MATCH(SMALL(Engine!$C$2:$C$201,ROWS($A$7:$A160)),Engine!$C$2:$C$201,0))),"")</f>
        <v/>
      </c>
      <c r="C160" s="45" t="str">
        <f>IFERROR(IF(INDEX('Quote log'!$D$3:$D$202,MATCH(SMALL(Engine!$C$2:$C$201,ROWS($A$7:$A160)),Engine!$C$2:$C$201,0))="","",INDEX('Quote log'!$D$3:$D$202,MATCH(SMALL(Engine!$C$2:$C$201,ROWS($A$7:$A160)),Engine!$C$2:$C$201,0))),"")</f>
        <v/>
      </c>
      <c r="D160" s="46" t="str">
        <f>IFERROR(IF(INDEX('Quote log'!$G$3:$G$202,MATCH(SMALL(Engine!$C$2:$C$201,ROWS($A$7:$A160)),Engine!$C$2:$C$201,0))="","",INDEX('Quote log'!$G$3:$G$202,MATCH(SMALL(Engine!$C$2:$C$201,ROWS($A$7:$A160)),Engine!$C$2:$C$201,0))),"")</f>
        <v/>
      </c>
      <c r="E160" s="16" t="str">
        <f>IFERROR(IF(INDEX('Quote log'!$H$3:$H$202,MATCH(SMALL(Engine!$C$2:$C$201,ROWS($A$7:$A160)),Engine!$C$2:$C$201,0))="","",INDEX('Quote log'!$H$3:$H$202,MATCH(SMALL(Engine!$C$2:$C$201,ROWS($A$7:$A160)),Engine!$C$2:$C$201,0))),"")</f>
        <v/>
      </c>
      <c r="F160" s="16" t="str">
        <f t="shared" ca="1" si="4"/>
        <v/>
      </c>
    </row>
    <row r="161" spans="1:6" ht="17.25" x14ac:dyDescent="0.4">
      <c r="A161" s="16" t="str">
        <f>IFERROR(IF(INDEX('Quote log'!$A$3:$A$202,MATCH(SMALL(Engine!$C$2:$C$201,ROWS($A$7:$A161)),Engine!$C$2:$C$201,0))="","",INDEX('Quote log'!$A$3:$A$202,MATCH(SMALL(Engine!$C$2:$C$201,ROWS($A$7:$A161)),Engine!$C$2:$C$201,0))),"")</f>
        <v/>
      </c>
      <c r="B161" s="16" t="str">
        <f>IFERROR(IF(INDEX('Quote log'!$C$3:$C$202,MATCH(SMALL(Engine!$C$2:$C$201,ROWS($A$7:$A161)),Engine!$C$2:$C$201,0))="","",INDEX('Quote log'!$C$3:$C$202,MATCH(SMALL(Engine!$C$2:$C$201,ROWS($A$7:$A161)),Engine!$C$2:$C$201,0))),"")</f>
        <v/>
      </c>
      <c r="C161" s="45" t="str">
        <f>IFERROR(IF(INDEX('Quote log'!$D$3:$D$202,MATCH(SMALL(Engine!$C$2:$C$201,ROWS($A$7:$A161)),Engine!$C$2:$C$201,0))="","",INDEX('Quote log'!$D$3:$D$202,MATCH(SMALL(Engine!$C$2:$C$201,ROWS($A$7:$A161)),Engine!$C$2:$C$201,0))),"")</f>
        <v/>
      </c>
      <c r="D161" s="46" t="str">
        <f>IFERROR(IF(INDEX('Quote log'!$G$3:$G$202,MATCH(SMALL(Engine!$C$2:$C$201,ROWS($A$7:$A161)),Engine!$C$2:$C$201,0))="","",INDEX('Quote log'!$G$3:$G$202,MATCH(SMALL(Engine!$C$2:$C$201,ROWS($A$7:$A161)),Engine!$C$2:$C$201,0))),"")</f>
        <v/>
      </c>
      <c r="E161" s="16" t="str">
        <f>IFERROR(IF(INDEX('Quote log'!$H$3:$H$202,MATCH(SMALL(Engine!$C$2:$C$201,ROWS($A$7:$A161)),Engine!$C$2:$C$201,0))="","",INDEX('Quote log'!$H$3:$H$202,MATCH(SMALL(Engine!$C$2:$C$201,ROWS($A$7:$A161)),Engine!$C$2:$C$201,0))),"")</f>
        <v/>
      </c>
      <c r="F161" s="16" t="str">
        <f t="shared" ca="1" si="4"/>
        <v/>
      </c>
    </row>
    <row r="162" spans="1:6" ht="17.25" x14ac:dyDescent="0.4">
      <c r="A162" s="16" t="str">
        <f>IFERROR(IF(INDEX('Quote log'!$A$3:$A$202,MATCH(SMALL(Engine!$C$2:$C$201,ROWS($A$7:$A162)),Engine!$C$2:$C$201,0))="","",INDEX('Quote log'!$A$3:$A$202,MATCH(SMALL(Engine!$C$2:$C$201,ROWS($A$7:$A162)),Engine!$C$2:$C$201,0))),"")</f>
        <v/>
      </c>
      <c r="B162" s="16" t="str">
        <f>IFERROR(IF(INDEX('Quote log'!$C$3:$C$202,MATCH(SMALL(Engine!$C$2:$C$201,ROWS($A$7:$A162)),Engine!$C$2:$C$201,0))="","",INDEX('Quote log'!$C$3:$C$202,MATCH(SMALL(Engine!$C$2:$C$201,ROWS($A$7:$A162)),Engine!$C$2:$C$201,0))),"")</f>
        <v/>
      </c>
      <c r="C162" s="45" t="str">
        <f>IFERROR(IF(INDEX('Quote log'!$D$3:$D$202,MATCH(SMALL(Engine!$C$2:$C$201,ROWS($A$7:$A162)),Engine!$C$2:$C$201,0))="","",INDEX('Quote log'!$D$3:$D$202,MATCH(SMALL(Engine!$C$2:$C$201,ROWS($A$7:$A162)),Engine!$C$2:$C$201,0))),"")</f>
        <v/>
      </c>
      <c r="D162" s="46" t="str">
        <f>IFERROR(IF(INDEX('Quote log'!$G$3:$G$202,MATCH(SMALL(Engine!$C$2:$C$201,ROWS($A$7:$A162)),Engine!$C$2:$C$201,0))="","",INDEX('Quote log'!$G$3:$G$202,MATCH(SMALL(Engine!$C$2:$C$201,ROWS($A$7:$A162)),Engine!$C$2:$C$201,0))),"")</f>
        <v/>
      </c>
      <c r="E162" s="16" t="str">
        <f>IFERROR(IF(INDEX('Quote log'!$H$3:$H$202,MATCH(SMALL(Engine!$C$2:$C$201,ROWS($A$7:$A162)),Engine!$C$2:$C$201,0))="","",INDEX('Quote log'!$H$3:$H$202,MATCH(SMALL(Engine!$C$2:$C$201,ROWS($A$7:$A162)),Engine!$C$2:$C$201,0))),"")</f>
        <v/>
      </c>
      <c r="F162" s="16" t="str">
        <f t="shared" ca="1" si="4"/>
        <v/>
      </c>
    </row>
    <row r="163" spans="1:6" ht="17.25" x14ac:dyDescent="0.4">
      <c r="A163" s="16" t="str">
        <f>IFERROR(IF(INDEX('Quote log'!$A$3:$A$202,MATCH(SMALL(Engine!$C$2:$C$201,ROWS($A$7:$A163)),Engine!$C$2:$C$201,0))="","",INDEX('Quote log'!$A$3:$A$202,MATCH(SMALL(Engine!$C$2:$C$201,ROWS($A$7:$A163)),Engine!$C$2:$C$201,0))),"")</f>
        <v/>
      </c>
      <c r="B163" s="16" t="str">
        <f>IFERROR(IF(INDEX('Quote log'!$C$3:$C$202,MATCH(SMALL(Engine!$C$2:$C$201,ROWS($A$7:$A163)),Engine!$C$2:$C$201,0))="","",INDEX('Quote log'!$C$3:$C$202,MATCH(SMALL(Engine!$C$2:$C$201,ROWS($A$7:$A163)),Engine!$C$2:$C$201,0))),"")</f>
        <v/>
      </c>
      <c r="C163" s="45" t="str">
        <f>IFERROR(IF(INDEX('Quote log'!$D$3:$D$202,MATCH(SMALL(Engine!$C$2:$C$201,ROWS($A$7:$A163)),Engine!$C$2:$C$201,0))="","",INDEX('Quote log'!$D$3:$D$202,MATCH(SMALL(Engine!$C$2:$C$201,ROWS($A$7:$A163)),Engine!$C$2:$C$201,0))),"")</f>
        <v/>
      </c>
      <c r="D163" s="46" t="str">
        <f>IFERROR(IF(INDEX('Quote log'!$G$3:$G$202,MATCH(SMALL(Engine!$C$2:$C$201,ROWS($A$7:$A163)),Engine!$C$2:$C$201,0))="","",INDEX('Quote log'!$G$3:$G$202,MATCH(SMALL(Engine!$C$2:$C$201,ROWS($A$7:$A163)),Engine!$C$2:$C$201,0))),"")</f>
        <v/>
      </c>
      <c r="E163" s="16" t="str">
        <f>IFERROR(IF(INDEX('Quote log'!$H$3:$H$202,MATCH(SMALL(Engine!$C$2:$C$201,ROWS($A$7:$A163)),Engine!$C$2:$C$201,0))="","",INDEX('Quote log'!$H$3:$H$202,MATCH(SMALL(Engine!$C$2:$C$201,ROWS($A$7:$A163)),Engine!$C$2:$C$201,0))),"")</f>
        <v/>
      </c>
      <c r="F163" s="16" t="str">
        <f t="shared" ca="1" si="4"/>
        <v/>
      </c>
    </row>
    <row r="164" spans="1:6" ht="17.25" x14ac:dyDescent="0.4">
      <c r="A164" s="16" t="str">
        <f>IFERROR(IF(INDEX('Quote log'!$A$3:$A$202,MATCH(SMALL(Engine!$C$2:$C$201,ROWS($A$7:$A164)),Engine!$C$2:$C$201,0))="","",INDEX('Quote log'!$A$3:$A$202,MATCH(SMALL(Engine!$C$2:$C$201,ROWS($A$7:$A164)),Engine!$C$2:$C$201,0))),"")</f>
        <v/>
      </c>
      <c r="B164" s="16" t="str">
        <f>IFERROR(IF(INDEX('Quote log'!$C$3:$C$202,MATCH(SMALL(Engine!$C$2:$C$201,ROWS($A$7:$A164)),Engine!$C$2:$C$201,0))="","",INDEX('Quote log'!$C$3:$C$202,MATCH(SMALL(Engine!$C$2:$C$201,ROWS($A$7:$A164)),Engine!$C$2:$C$201,0))),"")</f>
        <v/>
      </c>
      <c r="C164" s="45" t="str">
        <f>IFERROR(IF(INDEX('Quote log'!$D$3:$D$202,MATCH(SMALL(Engine!$C$2:$C$201,ROWS($A$7:$A164)),Engine!$C$2:$C$201,0))="","",INDEX('Quote log'!$D$3:$D$202,MATCH(SMALL(Engine!$C$2:$C$201,ROWS($A$7:$A164)),Engine!$C$2:$C$201,0))),"")</f>
        <v/>
      </c>
      <c r="D164" s="46" t="str">
        <f>IFERROR(IF(INDEX('Quote log'!$G$3:$G$202,MATCH(SMALL(Engine!$C$2:$C$201,ROWS($A$7:$A164)),Engine!$C$2:$C$201,0))="","",INDEX('Quote log'!$G$3:$G$202,MATCH(SMALL(Engine!$C$2:$C$201,ROWS($A$7:$A164)),Engine!$C$2:$C$201,0))),"")</f>
        <v/>
      </c>
      <c r="E164" s="16" t="str">
        <f>IFERROR(IF(INDEX('Quote log'!$H$3:$H$202,MATCH(SMALL(Engine!$C$2:$C$201,ROWS($A$7:$A164)),Engine!$C$2:$C$201,0))="","",INDEX('Quote log'!$H$3:$H$202,MATCH(SMALL(Engine!$C$2:$C$201,ROWS($A$7:$A164)),Engine!$C$2:$C$201,0))),"")</f>
        <v/>
      </c>
      <c r="F164" s="16" t="str">
        <f t="shared" ca="1" si="4"/>
        <v/>
      </c>
    </row>
    <row r="165" spans="1:6" ht="17.25" x14ac:dyDescent="0.4">
      <c r="A165" s="16" t="str">
        <f>IFERROR(IF(INDEX('Quote log'!$A$3:$A$202,MATCH(SMALL(Engine!$C$2:$C$201,ROWS($A$7:$A165)),Engine!$C$2:$C$201,0))="","",INDEX('Quote log'!$A$3:$A$202,MATCH(SMALL(Engine!$C$2:$C$201,ROWS($A$7:$A165)),Engine!$C$2:$C$201,0))),"")</f>
        <v/>
      </c>
      <c r="B165" s="16" t="str">
        <f>IFERROR(IF(INDEX('Quote log'!$C$3:$C$202,MATCH(SMALL(Engine!$C$2:$C$201,ROWS($A$7:$A165)),Engine!$C$2:$C$201,0))="","",INDEX('Quote log'!$C$3:$C$202,MATCH(SMALL(Engine!$C$2:$C$201,ROWS($A$7:$A165)),Engine!$C$2:$C$201,0))),"")</f>
        <v/>
      </c>
      <c r="C165" s="45" t="str">
        <f>IFERROR(IF(INDEX('Quote log'!$D$3:$D$202,MATCH(SMALL(Engine!$C$2:$C$201,ROWS($A$7:$A165)),Engine!$C$2:$C$201,0))="","",INDEX('Quote log'!$D$3:$D$202,MATCH(SMALL(Engine!$C$2:$C$201,ROWS($A$7:$A165)),Engine!$C$2:$C$201,0))),"")</f>
        <v/>
      </c>
      <c r="D165" s="46" t="str">
        <f>IFERROR(IF(INDEX('Quote log'!$G$3:$G$202,MATCH(SMALL(Engine!$C$2:$C$201,ROWS($A$7:$A165)),Engine!$C$2:$C$201,0))="","",INDEX('Quote log'!$G$3:$G$202,MATCH(SMALL(Engine!$C$2:$C$201,ROWS($A$7:$A165)),Engine!$C$2:$C$201,0))),"")</f>
        <v/>
      </c>
      <c r="E165" s="16" t="str">
        <f>IFERROR(IF(INDEX('Quote log'!$H$3:$H$202,MATCH(SMALL(Engine!$C$2:$C$201,ROWS($A$7:$A165)),Engine!$C$2:$C$201,0))="","",INDEX('Quote log'!$H$3:$H$202,MATCH(SMALL(Engine!$C$2:$C$201,ROWS($A$7:$A165)),Engine!$C$2:$C$201,0))),"")</f>
        <v/>
      </c>
      <c r="F165" s="16" t="str">
        <f t="shared" ca="1" si="4"/>
        <v/>
      </c>
    </row>
    <row r="166" spans="1:6" ht="17.25" x14ac:dyDescent="0.4">
      <c r="A166" s="16" t="str">
        <f>IFERROR(IF(INDEX('Quote log'!$A$3:$A$202,MATCH(SMALL(Engine!$C$2:$C$201,ROWS($A$7:$A166)),Engine!$C$2:$C$201,0))="","",INDEX('Quote log'!$A$3:$A$202,MATCH(SMALL(Engine!$C$2:$C$201,ROWS($A$7:$A166)),Engine!$C$2:$C$201,0))),"")</f>
        <v/>
      </c>
      <c r="B166" s="16" t="str">
        <f>IFERROR(IF(INDEX('Quote log'!$C$3:$C$202,MATCH(SMALL(Engine!$C$2:$C$201,ROWS($A$7:$A166)),Engine!$C$2:$C$201,0))="","",INDEX('Quote log'!$C$3:$C$202,MATCH(SMALL(Engine!$C$2:$C$201,ROWS($A$7:$A166)),Engine!$C$2:$C$201,0))),"")</f>
        <v/>
      </c>
      <c r="C166" s="45" t="str">
        <f>IFERROR(IF(INDEX('Quote log'!$D$3:$D$202,MATCH(SMALL(Engine!$C$2:$C$201,ROWS($A$7:$A166)),Engine!$C$2:$C$201,0))="","",INDEX('Quote log'!$D$3:$D$202,MATCH(SMALL(Engine!$C$2:$C$201,ROWS($A$7:$A166)),Engine!$C$2:$C$201,0))),"")</f>
        <v/>
      </c>
      <c r="D166" s="46" t="str">
        <f>IFERROR(IF(INDEX('Quote log'!$G$3:$G$202,MATCH(SMALL(Engine!$C$2:$C$201,ROWS($A$7:$A166)),Engine!$C$2:$C$201,0))="","",INDEX('Quote log'!$G$3:$G$202,MATCH(SMALL(Engine!$C$2:$C$201,ROWS($A$7:$A166)),Engine!$C$2:$C$201,0))),"")</f>
        <v/>
      </c>
      <c r="E166" s="16" t="str">
        <f>IFERROR(IF(INDEX('Quote log'!$H$3:$H$202,MATCH(SMALL(Engine!$C$2:$C$201,ROWS($A$7:$A166)),Engine!$C$2:$C$201,0))="","",INDEX('Quote log'!$H$3:$H$202,MATCH(SMALL(Engine!$C$2:$C$201,ROWS($A$7:$A166)),Engine!$C$2:$C$201,0))),"")</f>
        <v/>
      </c>
      <c r="F166" s="16" t="str">
        <f t="shared" ca="1" si="4"/>
        <v/>
      </c>
    </row>
    <row r="167" spans="1:6" ht="17.25" x14ac:dyDescent="0.4">
      <c r="A167" s="16" t="str">
        <f>IFERROR(IF(INDEX('Quote log'!$A$3:$A$202,MATCH(SMALL(Engine!$C$2:$C$201,ROWS($A$7:$A167)),Engine!$C$2:$C$201,0))="","",INDEX('Quote log'!$A$3:$A$202,MATCH(SMALL(Engine!$C$2:$C$201,ROWS($A$7:$A167)),Engine!$C$2:$C$201,0))),"")</f>
        <v/>
      </c>
      <c r="B167" s="16" t="str">
        <f>IFERROR(IF(INDEX('Quote log'!$C$3:$C$202,MATCH(SMALL(Engine!$C$2:$C$201,ROWS($A$7:$A167)),Engine!$C$2:$C$201,0))="","",INDEX('Quote log'!$C$3:$C$202,MATCH(SMALL(Engine!$C$2:$C$201,ROWS($A$7:$A167)),Engine!$C$2:$C$201,0))),"")</f>
        <v/>
      </c>
      <c r="C167" s="45" t="str">
        <f>IFERROR(IF(INDEX('Quote log'!$D$3:$D$202,MATCH(SMALL(Engine!$C$2:$C$201,ROWS($A$7:$A167)),Engine!$C$2:$C$201,0))="","",INDEX('Quote log'!$D$3:$D$202,MATCH(SMALL(Engine!$C$2:$C$201,ROWS($A$7:$A167)),Engine!$C$2:$C$201,0))),"")</f>
        <v/>
      </c>
      <c r="D167" s="46" t="str">
        <f>IFERROR(IF(INDEX('Quote log'!$G$3:$G$202,MATCH(SMALL(Engine!$C$2:$C$201,ROWS($A$7:$A167)),Engine!$C$2:$C$201,0))="","",INDEX('Quote log'!$G$3:$G$202,MATCH(SMALL(Engine!$C$2:$C$201,ROWS($A$7:$A167)),Engine!$C$2:$C$201,0))),"")</f>
        <v/>
      </c>
      <c r="E167" s="16" t="str">
        <f>IFERROR(IF(INDEX('Quote log'!$H$3:$H$202,MATCH(SMALL(Engine!$C$2:$C$201,ROWS($A$7:$A167)),Engine!$C$2:$C$201,0))="","",INDEX('Quote log'!$H$3:$H$202,MATCH(SMALL(Engine!$C$2:$C$201,ROWS($A$7:$A167)),Engine!$C$2:$C$201,0))),"")</f>
        <v/>
      </c>
      <c r="F167" s="16" t="str">
        <f t="shared" ref="F167:F198" ca="1" si="5">IF($D167="","",IF($D167&lt;TODAY(),"Overdue",IF($D167=TODAY(),"Due today","Upcoming")))</f>
        <v/>
      </c>
    </row>
    <row r="168" spans="1:6" ht="17.25" x14ac:dyDescent="0.4">
      <c r="A168" s="16" t="str">
        <f>IFERROR(IF(INDEX('Quote log'!$A$3:$A$202,MATCH(SMALL(Engine!$C$2:$C$201,ROWS($A$7:$A168)),Engine!$C$2:$C$201,0))="","",INDEX('Quote log'!$A$3:$A$202,MATCH(SMALL(Engine!$C$2:$C$201,ROWS($A$7:$A168)),Engine!$C$2:$C$201,0))),"")</f>
        <v/>
      </c>
      <c r="B168" s="16" t="str">
        <f>IFERROR(IF(INDEX('Quote log'!$C$3:$C$202,MATCH(SMALL(Engine!$C$2:$C$201,ROWS($A$7:$A168)),Engine!$C$2:$C$201,0))="","",INDEX('Quote log'!$C$3:$C$202,MATCH(SMALL(Engine!$C$2:$C$201,ROWS($A$7:$A168)),Engine!$C$2:$C$201,0))),"")</f>
        <v/>
      </c>
      <c r="C168" s="45" t="str">
        <f>IFERROR(IF(INDEX('Quote log'!$D$3:$D$202,MATCH(SMALL(Engine!$C$2:$C$201,ROWS($A$7:$A168)),Engine!$C$2:$C$201,0))="","",INDEX('Quote log'!$D$3:$D$202,MATCH(SMALL(Engine!$C$2:$C$201,ROWS($A$7:$A168)),Engine!$C$2:$C$201,0))),"")</f>
        <v/>
      </c>
      <c r="D168" s="46" t="str">
        <f>IFERROR(IF(INDEX('Quote log'!$G$3:$G$202,MATCH(SMALL(Engine!$C$2:$C$201,ROWS($A$7:$A168)),Engine!$C$2:$C$201,0))="","",INDEX('Quote log'!$G$3:$G$202,MATCH(SMALL(Engine!$C$2:$C$201,ROWS($A$7:$A168)),Engine!$C$2:$C$201,0))),"")</f>
        <v/>
      </c>
      <c r="E168" s="16" t="str">
        <f>IFERROR(IF(INDEX('Quote log'!$H$3:$H$202,MATCH(SMALL(Engine!$C$2:$C$201,ROWS($A$7:$A168)),Engine!$C$2:$C$201,0))="","",INDEX('Quote log'!$H$3:$H$202,MATCH(SMALL(Engine!$C$2:$C$201,ROWS($A$7:$A168)),Engine!$C$2:$C$201,0))),"")</f>
        <v/>
      </c>
      <c r="F168" s="16" t="str">
        <f t="shared" ca="1" si="5"/>
        <v/>
      </c>
    </row>
    <row r="169" spans="1:6" ht="17.25" x14ac:dyDescent="0.4">
      <c r="A169" s="16" t="str">
        <f>IFERROR(IF(INDEX('Quote log'!$A$3:$A$202,MATCH(SMALL(Engine!$C$2:$C$201,ROWS($A$7:$A169)),Engine!$C$2:$C$201,0))="","",INDEX('Quote log'!$A$3:$A$202,MATCH(SMALL(Engine!$C$2:$C$201,ROWS($A$7:$A169)),Engine!$C$2:$C$201,0))),"")</f>
        <v/>
      </c>
      <c r="B169" s="16" t="str">
        <f>IFERROR(IF(INDEX('Quote log'!$C$3:$C$202,MATCH(SMALL(Engine!$C$2:$C$201,ROWS($A$7:$A169)),Engine!$C$2:$C$201,0))="","",INDEX('Quote log'!$C$3:$C$202,MATCH(SMALL(Engine!$C$2:$C$201,ROWS($A$7:$A169)),Engine!$C$2:$C$201,0))),"")</f>
        <v/>
      </c>
      <c r="C169" s="45" t="str">
        <f>IFERROR(IF(INDEX('Quote log'!$D$3:$D$202,MATCH(SMALL(Engine!$C$2:$C$201,ROWS($A$7:$A169)),Engine!$C$2:$C$201,0))="","",INDEX('Quote log'!$D$3:$D$202,MATCH(SMALL(Engine!$C$2:$C$201,ROWS($A$7:$A169)),Engine!$C$2:$C$201,0))),"")</f>
        <v/>
      </c>
      <c r="D169" s="46" t="str">
        <f>IFERROR(IF(INDEX('Quote log'!$G$3:$G$202,MATCH(SMALL(Engine!$C$2:$C$201,ROWS($A$7:$A169)),Engine!$C$2:$C$201,0))="","",INDEX('Quote log'!$G$3:$G$202,MATCH(SMALL(Engine!$C$2:$C$201,ROWS($A$7:$A169)),Engine!$C$2:$C$201,0))),"")</f>
        <v/>
      </c>
      <c r="E169" s="16" t="str">
        <f>IFERROR(IF(INDEX('Quote log'!$H$3:$H$202,MATCH(SMALL(Engine!$C$2:$C$201,ROWS($A$7:$A169)),Engine!$C$2:$C$201,0))="","",INDEX('Quote log'!$H$3:$H$202,MATCH(SMALL(Engine!$C$2:$C$201,ROWS($A$7:$A169)),Engine!$C$2:$C$201,0))),"")</f>
        <v/>
      </c>
      <c r="F169" s="16" t="str">
        <f t="shared" ca="1" si="5"/>
        <v/>
      </c>
    </row>
    <row r="170" spans="1:6" ht="17.25" x14ac:dyDescent="0.4">
      <c r="A170" s="16" t="str">
        <f>IFERROR(IF(INDEX('Quote log'!$A$3:$A$202,MATCH(SMALL(Engine!$C$2:$C$201,ROWS($A$7:$A170)),Engine!$C$2:$C$201,0))="","",INDEX('Quote log'!$A$3:$A$202,MATCH(SMALL(Engine!$C$2:$C$201,ROWS($A$7:$A170)),Engine!$C$2:$C$201,0))),"")</f>
        <v/>
      </c>
      <c r="B170" s="16" t="str">
        <f>IFERROR(IF(INDEX('Quote log'!$C$3:$C$202,MATCH(SMALL(Engine!$C$2:$C$201,ROWS($A$7:$A170)),Engine!$C$2:$C$201,0))="","",INDEX('Quote log'!$C$3:$C$202,MATCH(SMALL(Engine!$C$2:$C$201,ROWS($A$7:$A170)),Engine!$C$2:$C$201,0))),"")</f>
        <v/>
      </c>
      <c r="C170" s="45" t="str">
        <f>IFERROR(IF(INDEX('Quote log'!$D$3:$D$202,MATCH(SMALL(Engine!$C$2:$C$201,ROWS($A$7:$A170)),Engine!$C$2:$C$201,0))="","",INDEX('Quote log'!$D$3:$D$202,MATCH(SMALL(Engine!$C$2:$C$201,ROWS($A$7:$A170)),Engine!$C$2:$C$201,0))),"")</f>
        <v/>
      </c>
      <c r="D170" s="46" t="str">
        <f>IFERROR(IF(INDEX('Quote log'!$G$3:$G$202,MATCH(SMALL(Engine!$C$2:$C$201,ROWS($A$7:$A170)),Engine!$C$2:$C$201,0))="","",INDEX('Quote log'!$G$3:$G$202,MATCH(SMALL(Engine!$C$2:$C$201,ROWS($A$7:$A170)),Engine!$C$2:$C$201,0))),"")</f>
        <v/>
      </c>
      <c r="E170" s="16" t="str">
        <f>IFERROR(IF(INDEX('Quote log'!$H$3:$H$202,MATCH(SMALL(Engine!$C$2:$C$201,ROWS($A$7:$A170)),Engine!$C$2:$C$201,0))="","",INDEX('Quote log'!$H$3:$H$202,MATCH(SMALL(Engine!$C$2:$C$201,ROWS($A$7:$A170)),Engine!$C$2:$C$201,0))),"")</f>
        <v/>
      </c>
      <c r="F170" s="16" t="str">
        <f t="shared" ca="1" si="5"/>
        <v/>
      </c>
    </row>
    <row r="171" spans="1:6" ht="17.25" x14ac:dyDescent="0.4">
      <c r="A171" s="16" t="str">
        <f>IFERROR(IF(INDEX('Quote log'!$A$3:$A$202,MATCH(SMALL(Engine!$C$2:$C$201,ROWS($A$7:$A171)),Engine!$C$2:$C$201,0))="","",INDEX('Quote log'!$A$3:$A$202,MATCH(SMALL(Engine!$C$2:$C$201,ROWS($A$7:$A171)),Engine!$C$2:$C$201,0))),"")</f>
        <v/>
      </c>
      <c r="B171" s="16" t="str">
        <f>IFERROR(IF(INDEX('Quote log'!$C$3:$C$202,MATCH(SMALL(Engine!$C$2:$C$201,ROWS($A$7:$A171)),Engine!$C$2:$C$201,0))="","",INDEX('Quote log'!$C$3:$C$202,MATCH(SMALL(Engine!$C$2:$C$201,ROWS($A$7:$A171)),Engine!$C$2:$C$201,0))),"")</f>
        <v/>
      </c>
      <c r="C171" s="45" t="str">
        <f>IFERROR(IF(INDEX('Quote log'!$D$3:$D$202,MATCH(SMALL(Engine!$C$2:$C$201,ROWS($A$7:$A171)),Engine!$C$2:$C$201,0))="","",INDEX('Quote log'!$D$3:$D$202,MATCH(SMALL(Engine!$C$2:$C$201,ROWS($A$7:$A171)),Engine!$C$2:$C$201,0))),"")</f>
        <v/>
      </c>
      <c r="D171" s="46" t="str">
        <f>IFERROR(IF(INDEX('Quote log'!$G$3:$G$202,MATCH(SMALL(Engine!$C$2:$C$201,ROWS($A$7:$A171)),Engine!$C$2:$C$201,0))="","",INDEX('Quote log'!$G$3:$G$202,MATCH(SMALL(Engine!$C$2:$C$201,ROWS($A$7:$A171)),Engine!$C$2:$C$201,0))),"")</f>
        <v/>
      </c>
      <c r="E171" s="16" t="str">
        <f>IFERROR(IF(INDEX('Quote log'!$H$3:$H$202,MATCH(SMALL(Engine!$C$2:$C$201,ROWS($A$7:$A171)),Engine!$C$2:$C$201,0))="","",INDEX('Quote log'!$H$3:$H$202,MATCH(SMALL(Engine!$C$2:$C$201,ROWS($A$7:$A171)),Engine!$C$2:$C$201,0))),"")</f>
        <v/>
      </c>
      <c r="F171" s="16" t="str">
        <f t="shared" ca="1" si="5"/>
        <v/>
      </c>
    </row>
    <row r="172" spans="1:6" ht="17.25" x14ac:dyDescent="0.4">
      <c r="A172" s="16" t="str">
        <f>IFERROR(IF(INDEX('Quote log'!$A$3:$A$202,MATCH(SMALL(Engine!$C$2:$C$201,ROWS($A$7:$A172)),Engine!$C$2:$C$201,0))="","",INDEX('Quote log'!$A$3:$A$202,MATCH(SMALL(Engine!$C$2:$C$201,ROWS($A$7:$A172)),Engine!$C$2:$C$201,0))),"")</f>
        <v/>
      </c>
      <c r="B172" s="16" t="str">
        <f>IFERROR(IF(INDEX('Quote log'!$C$3:$C$202,MATCH(SMALL(Engine!$C$2:$C$201,ROWS($A$7:$A172)),Engine!$C$2:$C$201,0))="","",INDEX('Quote log'!$C$3:$C$202,MATCH(SMALL(Engine!$C$2:$C$201,ROWS($A$7:$A172)),Engine!$C$2:$C$201,0))),"")</f>
        <v/>
      </c>
      <c r="C172" s="45" t="str">
        <f>IFERROR(IF(INDEX('Quote log'!$D$3:$D$202,MATCH(SMALL(Engine!$C$2:$C$201,ROWS($A$7:$A172)),Engine!$C$2:$C$201,0))="","",INDEX('Quote log'!$D$3:$D$202,MATCH(SMALL(Engine!$C$2:$C$201,ROWS($A$7:$A172)),Engine!$C$2:$C$201,0))),"")</f>
        <v/>
      </c>
      <c r="D172" s="46" t="str">
        <f>IFERROR(IF(INDEX('Quote log'!$G$3:$G$202,MATCH(SMALL(Engine!$C$2:$C$201,ROWS($A$7:$A172)),Engine!$C$2:$C$201,0))="","",INDEX('Quote log'!$G$3:$G$202,MATCH(SMALL(Engine!$C$2:$C$201,ROWS($A$7:$A172)),Engine!$C$2:$C$201,0))),"")</f>
        <v/>
      </c>
      <c r="E172" s="16" t="str">
        <f>IFERROR(IF(INDEX('Quote log'!$H$3:$H$202,MATCH(SMALL(Engine!$C$2:$C$201,ROWS($A$7:$A172)),Engine!$C$2:$C$201,0))="","",INDEX('Quote log'!$H$3:$H$202,MATCH(SMALL(Engine!$C$2:$C$201,ROWS($A$7:$A172)),Engine!$C$2:$C$201,0))),"")</f>
        <v/>
      </c>
      <c r="F172" s="16" t="str">
        <f t="shared" ca="1" si="5"/>
        <v/>
      </c>
    </row>
    <row r="173" spans="1:6" ht="17.25" x14ac:dyDescent="0.4">
      <c r="A173" s="16" t="str">
        <f>IFERROR(IF(INDEX('Quote log'!$A$3:$A$202,MATCH(SMALL(Engine!$C$2:$C$201,ROWS($A$7:$A173)),Engine!$C$2:$C$201,0))="","",INDEX('Quote log'!$A$3:$A$202,MATCH(SMALL(Engine!$C$2:$C$201,ROWS($A$7:$A173)),Engine!$C$2:$C$201,0))),"")</f>
        <v/>
      </c>
      <c r="B173" s="16" t="str">
        <f>IFERROR(IF(INDEX('Quote log'!$C$3:$C$202,MATCH(SMALL(Engine!$C$2:$C$201,ROWS($A$7:$A173)),Engine!$C$2:$C$201,0))="","",INDEX('Quote log'!$C$3:$C$202,MATCH(SMALL(Engine!$C$2:$C$201,ROWS($A$7:$A173)),Engine!$C$2:$C$201,0))),"")</f>
        <v/>
      </c>
      <c r="C173" s="45" t="str">
        <f>IFERROR(IF(INDEX('Quote log'!$D$3:$D$202,MATCH(SMALL(Engine!$C$2:$C$201,ROWS($A$7:$A173)),Engine!$C$2:$C$201,0))="","",INDEX('Quote log'!$D$3:$D$202,MATCH(SMALL(Engine!$C$2:$C$201,ROWS($A$7:$A173)),Engine!$C$2:$C$201,0))),"")</f>
        <v/>
      </c>
      <c r="D173" s="46" t="str">
        <f>IFERROR(IF(INDEX('Quote log'!$G$3:$G$202,MATCH(SMALL(Engine!$C$2:$C$201,ROWS($A$7:$A173)),Engine!$C$2:$C$201,0))="","",INDEX('Quote log'!$G$3:$G$202,MATCH(SMALL(Engine!$C$2:$C$201,ROWS($A$7:$A173)),Engine!$C$2:$C$201,0))),"")</f>
        <v/>
      </c>
      <c r="E173" s="16" t="str">
        <f>IFERROR(IF(INDEX('Quote log'!$H$3:$H$202,MATCH(SMALL(Engine!$C$2:$C$201,ROWS($A$7:$A173)),Engine!$C$2:$C$201,0))="","",INDEX('Quote log'!$H$3:$H$202,MATCH(SMALL(Engine!$C$2:$C$201,ROWS($A$7:$A173)),Engine!$C$2:$C$201,0))),"")</f>
        <v/>
      </c>
      <c r="F173" s="16" t="str">
        <f t="shared" ca="1" si="5"/>
        <v/>
      </c>
    </row>
    <row r="174" spans="1:6" ht="17.25" x14ac:dyDescent="0.4">
      <c r="A174" s="16" t="str">
        <f>IFERROR(IF(INDEX('Quote log'!$A$3:$A$202,MATCH(SMALL(Engine!$C$2:$C$201,ROWS($A$7:$A174)),Engine!$C$2:$C$201,0))="","",INDEX('Quote log'!$A$3:$A$202,MATCH(SMALL(Engine!$C$2:$C$201,ROWS($A$7:$A174)),Engine!$C$2:$C$201,0))),"")</f>
        <v/>
      </c>
      <c r="B174" s="16" t="str">
        <f>IFERROR(IF(INDEX('Quote log'!$C$3:$C$202,MATCH(SMALL(Engine!$C$2:$C$201,ROWS($A$7:$A174)),Engine!$C$2:$C$201,0))="","",INDEX('Quote log'!$C$3:$C$202,MATCH(SMALL(Engine!$C$2:$C$201,ROWS($A$7:$A174)),Engine!$C$2:$C$201,0))),"")</f>
        <v/>
      </c>
      <c r="C174" s="45" t="str">
        <f>IFERROR(IF(INDEX('Quote log'!$D$3:$D$202,MATCH(SMALL(Engine!$C$2:$C$201,ROWS($A$7:$A174)),Engine!$C$2:$C$201,0))="","",INDEX('Quote log'!$D$3:$D$202,MATCH(SMALL(Engine!$C$2:$C$201,ROWS($A$7:$A174)),Engine!$C$2:$C$201,0))),"")</f>
        <v/>
      </c>
      <c r="D174" s="46" t="str">
        <f>IFERROR(IF(INDEX('Quote log'!$G$3:$G$202,MATCH(SMALL(Engine!$C$2:$C$201,ROWS($A$7:$A174)),Engine!$C$2:$C$201,0))="","",INDEX('Quote log'!$G$3:$G$202,MATCH(SMALL(Engine!$C$2:$C$201,ROWS($A$7:$A174)),Engine!$C$2:$C$201,0))),"")</f>
        <v/>
      </c>
      <c r="E174" s="16" t="str">
        <f>IFERROR(IF(INDEX('Quote log'!$H$3:$H$202,MATCH(SMALL(Engine!$C$2:$C$201,ROWS($A$7:$A174)),Engine!$C$2:$C$201,0))="","",INDEX('Quote log'!$H$3:$H$202,MATCH(SMALL(Engine!$C$2:$C$201,ROWS($A$7:$A174)),Engine!$C$2:$C$201,0))),"")</f>
        <v/>
      </c>
      <c r="F174" s="16" t="str">
        <f t="shared" ca="1" si="5"/>
        <v/>
      </c>
    </row>
    <row r="175" spans="1:6" ht="17.25" x14ac:dyDescent="0.4">
      <c r="A175" s="16" t="str">
        <f>IFERROR(IF(INDEX('Quote log'!$A$3:$A$202,MATCH(SMALL(Engine!$C$2:$C$201,ROWS($A$7:$A175)),Engine!$C$2:$C$201,0))="","",INDEX('Quote log'!$A$3:$A$202,MATCH(SMALL(Engine!$C$2:$C$201,ROWS($A$7:$A175)),Engine!$C$2:$C$201,0))),"")</f>
        <v/>
      </c>
      <c r="B175" s="16" t="str">
        <f>IFERROR(IF(INDEX('Quote log'!$C$3:$C$202,MATCH(SMALL(Engine!$C$2:$C$201,ROWS($A$7:$A175)),Engine!$C$2:$C$201,0))="","",INDEX('Quote log'!$C$3:$C$202,MATCH(SMALL(Engine!$C$2:$C$201,ROWS($A$7:$A175)),Engine!$C$2:$C$201,0))),"")</f>
        <v/>
      </c>
      <c r="C175" s="45" t="str">
        <f>IFERROR(IF(INDEX('Quote log'!$D$3:$D$202,MATCH(SMALL(Engine!$C$2:$C$201,ROWS($A$7:$A175)),Engine!$C$2:$C$201,0))="","",INDEX('Quote log'!$D$3:$D$202,MATCH(SMALL(Engine!$C$2:$C$201,ROWS($A$7:$A175)),Engine!$C$2:$C$201,0))),"")</f>
        <v/>
      </c>
      <c r="D175" s="46" t="str">
        <f>IFERROR(IF(INDEX('Quote log'!$G$3:$G$202,MATCH(SMALL(Engine!$C$2:$C$201,ROWS($A$7:$A175)),Engine!$C$2:$C$201,0))="","",INDEX('Quote log'!$G$3:$G$202,MATCH(SMALL(Engine!$C$2:$C$201,ROWS($A$7:$A175)),Engine!$C$2:$C$201,0))),"")</f>
        <v/>
      </c>
      <c r="E175" s="16" t="str">
        <f>IFERROR(IF(INDEX('Quote log'!$H$3:$H$202,MATCH(SMALL(Engine!$C$2:$C$201,ROWS($A$7:$A175)),Engine!$C$2:$C$201,0))="","",INDEX('Quote log'!$H$3:$H$202,MATCH(SMALL(Engine!$C$2:$C$201,ROWS($A$7:$A175)),Engine!$C$2:$C$201,0))),"")</f>
        <v/>
      </c>
      <c r="F175" s="16" t="str">
        <f t="shared" ca="1" si="5"/>
        <v/>
      </c>
    </row>
    <row r="176" spans="1:6" ht="17.25" x14ac:dyDescent="0.4">
      <c r="A176" s="16" t="str">
        <f>IFERROR(IF(INDEX('Quote log'!$A$3:$A$202,MATCH(SMALL(Engine!$C$2:$C$201,ROWS($A$7:$A176)),Engine!$C$2:$C$201,0))="","",INDEX('Quote log'!$A$3:$A$202,MATCH(SMALL(Engine!$C$2:$C$201,ROWS($A$7:$A176)),Engine!$C$2:$C$201,0))),"")</f>
        <v/>
      </c>
      <c r="B176" s="16" t="str">
        <f>IFERROR(IF(INDEX('Quote log'!$C$3:$C$202,MATCH(SMALL(Engine!$C$2:$C$201,ROWS($A$7:$A176)),Engine!$C$2:$C$201,0))="","",INDEX('Quote log'!$C$3:$C$202,MATCH(SMALL(Engine!$C$2:$C$201,ROWS($A$7:$A176)),Engine!$C$2:$C$201,0))),"")</f>
        <v/>
      </c>
      <c r="C176" s="45" t="str">
        <f>IFERROR(IF(INDEX('Quote log'!$D$3:$D$202,MATCH(SMALL(Engine!$C$2:$C$201,ROWS($A$7:$A176)),Engine!$C$2:$C$201,0))="","",INDEX('Quote log'!$D$3:$D$202,MATCH(SMALL(Engine!$C$2:$C$201,ROWS($A$7:$A176)),Engine!$C$2:$C$201,0))),"")</f>
        <v/>
      </c>
      <c r="D176" s="46" t="str">
        <f>IFERROR(IF(INDEX('Quote log'!$G$3:$G$202,MATCH(SMALL(Engine!$C$2:$C$201,ROWS($A$7:$A176)),Engine!$C$2:$C$201,0))="","",INDEX('Quote log'!$G$3:$G$202,MATCH(SMALL(Engine!$C$2:$C$201,ROWS($A$7:$A176)),Engine!$C$2:$C$201,0))),"")</f>
        <v/>
      </c>
      <c r="E176" s="16" t="str">
        <f>IFERROR(IF(INDEX('Quote log'!$H$3:$H$202,MATCH(SMALL(Engine!$C$2:$C$201,ROWS($A$7:$A176)),Engine!$C$2:$C$201,0))="","",INDEX('Quote log'!$H$3:$H$202,MATCH(SMALL(Engine!$C$2:$C$201,ROWS($A$7:$A176)),Engine!$C$2:$C$201,0))),"")</f>
        <v/>
      </c>
      <c r="F176" s="16" t="str">
        <f t="shared" ca="1" si="5"/>
        <v/>
      </c>
    </row>
    <row r="177" spans="1:6" ht="17.25" x14ac:dyDescent="0.4">
      <c r="A177" s="16" t="str">
        <f>IFERROR(IF(INDEX('Quote log'!$A$3:$A$202,MATCH(SMALL(Engine!$C$2:$C$201,ROWS($A$7:$A177)),Engine!$C$2:$C$201,0))="","",INDEX('Quote log'!$A$3:$A$202,MATCH(SMALL(Engine!$C$2:$C$201,ROWS($A$7:$A177)),Engine!$C$2:$C$201,0))),"")</f>
        <v/>
      </c>
      <c r="B177" s="16" t="str">
        <f>IFERROR(IF(INDEX('Quote log'!$C$3:$C$202,MATCH(SMALL(Engine!$C$2:$C$201,ROWS($A$7:$A177)),Engine!$C$2:$C$201,0))="","",INDEX('Quote log'!$C$3:$C$202,MATCH(SMALL(Engine!$C$2:$C$201,ROWS($A$7:$A177)),Engine!$C$2:$C$201,0))),"")</f>
        <v/>
      </c>
      <c r="C177" s="45" t="str">
        <f>IFERROR(IF(INDEX('Quote log'!$D$3:$D$202,MATCH(SMALL(Engine!$C$2:$C$201,ROWS($A$7:$A177)),Engine!$C$2:$C$201,0))="","",INDEX('Quote log'!$D$3:$D$202,MATCH(SMALL(Engine!$C$2:$C$201,ROWS($A$7:$A177)),Engine!$C$2:$C$201,0))),"")</f>
        <v/>
      </c>
      <c r="D177" s="46" t="str">
        <f>IFERROR(IF(INDEX('Quote log'!$G$3:$G$202,MATCH(SMALL(Engine!$C$2:$C$201,ROWS($A$7:$A177)),Engine!$C$2:$C$201,0))="","",INDEX('Quote log'!$G$3:$G$202,MATCH(SMALL(Engine!$C$2:$C$201,ROWS($A$7:$A177)),Engine!$C$2:$C$201,0))),"")</f>
        <v/>
      </c>
      <c r="E177" s="16" t="str">
        <f>IFERROR(IF(INDEX('Quote log'!$H$3:$H$202,MATCH(SMALL(Engine!$C$2:$C$201,ROWS($A$7:$A177)),Engine!$C$2:$C$201,0))="","",INDEX('Quote log'!$H$3:$H$202,MATCH(SMALL(Engine!$C$2:$C$201,ROWS($A$7:$A177)),Engine!$C$2:$C$201,0))),"")</f>
        <v/>
      </c>
      <c r="F177" s="16" t="str">
        <f t="shared" ca="1" si="5"/>
        <v/>
      </c>
    </row>
    <row r="178" spans="1:6" ht="17.25" x14ac:dyDescent="0.4">
      <c r="A178" s="16" t="str">
        <f>IFERROR(IF(INDEX('Quote log'!$A$3:$A$202,MATCH(SMALL(Engine!$C$2:$C$201,ROWS($A$7:$A178)),Engine!$C$2:$C$201,0))="","",INDEX('Quote log'!$A$3:$A$202,MATCH(SMALL(Engine!$C$2:$C$201,ROWS($A$7:$A178)),Engine!$C$2:$C$201,0))),"")</f>
        <v/>
      </c>
      <c r="B178" s="16" t="str">
        <f>IFERROR(IF(INDEX('Quote log'!$C$3:$C$202,MATCH(SMALL(Engine!$C$2:$C$201,ROWS($A$7:$A178)),Engine!$C$2:$C$201,0))="","",INDEX('Quote log'!$C$3:$C$202,MATCH(SMALL(Engine!$C$2:$C$201,ROWS($A$7:$A178)),Engine!$C$2:$C$201,0))),"")</f>
        <v/>
      </c>
      <c r="C178" s="45" t="str">
        <f>IFERROR(IF(INDEX('Quote log'!$D$3:$D$202,MATCH(SMALL(Engine!$C$2:$C$201,ROWS($A$7:$A178)),Engine!$C$2:$C$201,0))="","",INDEX('Quote log'!$D$3:$D$202,MATCH(SMALL(Engine!$C$2:$C$201,ROWS($A$7:$A178)),Engine!$C$2:$C$201,0))),"")</f>
        <v/>
      </c>
      <c r="D178" s="46" t="str">
        <f>IFERROR(IF(INDEX('Quote log'!$G$3:$G$202,MATCH(SMALL(Engine!$C$2:$C$201,ROWS($A$7:$A178)),Engine!$C$2:$C$201,0))="","",INDEX('Quote log'!$G$3:$G$202,MATCH(SMALL(Engine!$C$2:$C$201,ROWS($A$7:$A178)),Engine!$C$2:$C$201,0))),"")</f>
        <v/>
      </c>
      <c r="E178" s="16" t="str">
        <f>IFERROR(IF(INDEX('Quote log'!$H$3:$H$202,MATCH(SMALL(Engine!$C$2:$C$201,ROWS($A$7:$A178)),Engine!$C$2:$C$201,0))="","",INDEX('Quote log'!$H$3:$H$202,MATCH(SMALL(Engine!$C$2:$C$201,ROWS($A$7:$A178)),Engine!$C$2:$C$201,0))),"")</f>
        <v/>
      </c>
      <c r="F178" s="16" t="str">
        <f t="shared" ca="1" si="5"/>
        <v/>
      </c>
    </row>
    <row r="179" spans="1:6" ht="17.25" x14ac:dyDescent="0.4">
      <c r="A179" s="16" t="str">
        <f>IFERROR(IF(INDEX('Quote log'!$A$3:$A$202,MATCH(SMALL(Engine!$C$2:$C$201,ROWS($A$7:$A179)),Engine!$C$2:$C$201,0))="","",INDEX('Quote log'!$A$3:$A$202,MATCH(SMALL(Engine!$C$2:$C$201,ROWS($A$7:$A179)),Engine!$C$2:$C$201,0))),"")</f>
        <v/>
      </c>
      <c r="B179" s="16" t="str">
        <f>IFERROR(IF(INDEX('Quote log'!$C$3:$C$202,MATCH(SMALL(Engine!$C$2:$C$201,ROWS($A$7:$A179)),Engine!$C$2:$C$201,0))="","",INDEX('Quote log'!$C$3:$C$202,MATCH(SMALL(Engine!$C$2:$C$201,ROWS($A$7:$A179)),Engine!$C$2:$C$201,0))),"")</f>
        <v/>
      </c>
      <c r="C179" s="45" t="str">
        <f>IFERROR(IF(INDEX('Quote log'!$D$3:$D$202,MATCH(SMALL(Engine!$C$2:$C$201,ROWS($A$7:$A179)),Engine!$C$2:$C$201,0))="","",INDEX('Quote log'!$D$3:$D$202,MATCH(SMALL(Engine!$C$2:$C$201,ROWS($A$7:$A179)),Engine!$C$2:$C$201,0))),"")</f>
        <v/>
      </c>
      <c r="D179" s="46" t="str">
        <f>IFERROR(IF(INDEX('Quote log'!$G$3:$G$202,MATCH(SMALL(Engine!$C$2:$C$201,ROWS($A$7:$A179)),Engine!$C$2:$C$201,0))="","",INDEX('Quote log'!$G$3:$G$202,MATCH(SMALL(Engine!$C$2:$C$201,ROWS($A$7:$A179)),Engine!$C$2:$C$201,0))),"")</f>
        <v/>
      </c>
      <c r="E179" s="16" t="str">
        <f>IFERROR(IF(INDEX('Quote log'!$H$3:$H$202,MATCH(SMALL(Engine!$C$2:$C$201,ROWS($A$7:$A179)),Engine!$C$2:$C$201,0))="","",INDEX('Quote log'!$H$3:$H$202,MATCH(SMALL(Engine!$C$2:$C$201,ROWS($A$7:$A179)),Engine!$C$2:$C$201,0))),"")</f>
        <v/>
      </c>
      <c r="F179" s="16" t="str">
        <f t="shared" ca="1" si="5"/>
        <v/>
      </c>
    </row>
    <row r="180" spans="1:6" ht="17.25" x14ac:dyDescent="0.4">
      <c r="A180" s="16" t="str">
        <f>IFERROR(IF(INDEX('Quote log'!$A$3:$A$202,MATCH(SMALL(Engine!$C$2:$C$201,ROWS($A$7:$A180)),Engine!$C$2:$C$201,0))="","",INDEX('Quote log'!$A$3:$A$202,MATCH(SMALL(Engine!$C$2:$C$201,ROWS($A$7:$A180)),Engine!$C$2:$C$201,0))),"")</f>
        <v/>
      </c>
      <c r="B180" s="16" t="str">
        <f>IFERROR(IF(INDEX('Quote log'!$C$3:$C$202,MATCH(SMALL(Engine!$C$2:$C$201,ROWS($A$7:$A180)),Engine!$C$2:$C$201,0))="","",INDEX('Quote log'!$C$3:$C$202,MATCH(SMALL(Engine!$C$2:$C$201,ROWS($A$7:$A180)),Engine!$C$2:$C$201,0))),"")</f>
        <v/>
      </c>
      <c r="C180" s="45" t="str">
        <f>IFERROR(IF(INDEX('Quote log'!$D$3:$D$202,MATCH(SMALL(Engine!$C$2:$C$201,ROWS($A$7:$A180)),Engine!$C$2:$C$201,0))="","",INDEX('Quote log'!$D$3:$D$202,MATCH(SMALL(Engine!$C$2:$C$201,ROWS($A$7:$A180)),Engine!$C$2:$C$201,0))),"")</f>
        <v/>
      </c>
      <c r="D180" s="46" t="str">
        <f>IFERROR(IF(INDEX('Quote log'!$G$3:$G$202,MATCH(SMALL(Engine!$C$2:$C$201,ROWS($A$7:$A180)),Engine!$C$2:$C$201,0))="","",INDEX('Quote log'!$G$3:$G$202,MATCH(SMALL(Engine!$C$2:$C$201,ROWS($A$7:$A180)),Engine!$C$2:$C$201,0))),"")</f>
        <v/>
      </c>
      <c r="E180" s="16" t="str">
        <f>IFERROR(IF(INDEX('Quote log'!$H$3:$H$202,MATCH(SMALL(Engine!$C$2:$C$201,ROWS($A$7:$A180)),Engine!$C$2:$C$201,0))="","",INDEX('Quote log'!$H$3:$H$202,MATCH(SMALL(Engine!$C$2:$C$201,ROWS($A$7:$A180)),Engine!$C$2:$C$201,0))),"")</f>
        <v/>
      </c>
      <c r="F180" s="16" t="str">
        <f t="shared" ca="1" si="5"/>
        <v/>
      </c>
    </row>
    <row r="181" spans="1:6" ht="17.25" x14ac:dyDescent="0.4">
      <c r="A181" s="16" t="str">
        <f>IFERROR(IF(INDEX('Quote log'!$A$3:$A$202,MATCH(SMALL(Engine!$C$2:$C$201,ROWS($A$7:$A181)),Engine!$C$2:$C$201,0))="","",INDEX('Quote log'!$A$3:$A$202,MATCH(SMALL(Engine!$C$2:$C$201,ROWS($A$7:$A181)),Engine!$C$2:$C$201,0))),"")</f>
        <v/>
      </c>
      <c r="B181" s="16" t="str">
        <f>IFERROR(IF(INDEX('Quote log'!$C$3:$C$202,MATCH(SMALL(Engine!$C$2:$C$201,ROWS($A$7:$A181)),Engine!$C$2:$C$201,0))="","",INDEX('Quote log'!$C$3:$C$202,MATCH(SMALL(Engine!$C$2:$C$201,ROWS($A$7:$A181)),Engine!$C$2:$C$201,0))),"")</f>
        <v/>
      </c>
      <c r="C181" s="45" t="str">
        <f>IFERROR(IF(INDEX('Quote log'!$D$3:$D$202,MATCH(SMALL(Engine!$C$2:$C$201,ROWS($A$7:$A181)),Engine!$C$2:$C$201,0))="","",INDEX('Quote log'!$D$3:$D$202,MATCH(SMALL(Engine!$C$2:$C$201,ROWS($A$7:$A181)),Engine!$C$2:$C$201,0))),"")</f>
        <v/>
      </c>
      <c r="D181" s="46" t="str">
        <f>IFERROR(IF(INDEX('Quote log'!$G$3:$G$202,MATCH(SMALL(Engine!$C$2:$C$201,ROWS($A$7:$A181)),Engine!$C$2:$C$201,0))="","",INDEX('Quote log'!$G$3:$G$202,MATCH(SMALL(Engine!$C$2:$C$201,ROWS($A$7:$A181)),Engine!$C$2:$C$201,0))),"")</f>
        <v/>
      </c>
      <c r="E181" s="16" t="str">
        <f>IFERROR(IF(INDEX('Quote log'!$H$3:$H$202,MATCH(SMALL(Engine!$C$2:$C$201,ROWS($A$7:$A181)),Engine!$C$2:$C$201,0))="","",INDEX('Quote log'!$H$3:$H$202,MATCH(SMALL(Engine!$C$2:$C$201,ROWS($A$7:$A181)),Engine!$C$2:$C$201,0))),"")</f>
        <v/>
      </c>
      <c r="F181" s="16" t="str">
        <f t="shared" ca="1" si="5"/>
        <v/>
      </c>
    </row>
    <row r="182" spans="1:6" ht="17.25" x14ac:dyDescent="0.4">
      <c r="A182" s="16" t="str">
        <f>IFERROR(IF(INDEX('Quote log'!$A$3:$A$202,MATCH(SMALL(Engine!$C$2:$C$201,ROWS($A$7:$A182)),Engine!$C$2:$C$201,0))="","",INDEX('Quote log'!$A$3:$A$202,MATCH(SMALL(Engine!$C$2:$C$201,ROWS($A$7:$A182)),Engine!$C$2:$C$201,0))),"")</f>
        <v/>
      </c>
      <c r="B182" s="16" t="str">
        <f>IFERROR(IF(INDEX('Quote log'!$C$3:$C$202,MATCH(SMALL(Engine!$C$2:$C$201,ROWS($A$7:$A182)),Engine!$C$2:$C$201,0))="","",INDEX('Quote log'!$C$3:$C$202,MATCH(SMALL(Engine!$C$2:$C$201,ROWS($A$7:$A182)),Engine!$C$2:$C$201,0))),"")</f>
        <v/>
      </c>
      <c r="C182" s="45" t="str">
        <f>IFERROR(IF(INDEX('Quote log'!$D$3:$D$202,MATCH(SMALL(Engine!$C$2:$C$201,ROWS($A$7:$A182)),Engine!$C$2:$C$201,0))="","",INDEX('Quote log'!$D$3:$D$202,MATCH(SMALL(Engine!$C$2:$C$201,ROWS($A$7:$A182)),Engine!$C$2:$C$201,0))),"")</f>
        <v/>
      </c>
      <c r="D182" s="46" t="str">
        <f>IFERROR(IF(INDEX('Quote log'!$G$3:$G$202,MATCH(SMALL(Engine!$C$2:$C$201,ROWS($A$7:$A182)),Engine!$C$2:$C$201,0))="","",INDEX('Quote log'!$G$3:$G$202,MATCH(SMALL(Engine!$C$2:$C$201,ROWS($A$7:$A182)),Engine!$C$2:$C$201,0))),"")</f>
        <v/>
      </c>
      <c r="E182" s="16" t="str">
        <f>IFERROR(IF(INDEX('Quote log'!$H$3:$H$202,MATCH(SMALL(Engine!$C$2:$C$201,ROWS($A$7:$A182)),Engine!$C$2:$C$201,0))="","",INDEX('Quote log'!$H$3:$H$202,MATCH(SMALL(Engine!$C$2:$C$201,ROWS($A$7:$A182)),Engine!$C$2:$C$201,0))),"")</f>
        <v/>
      </c>
      <c r="F182" s="16" t="str">
        <f t="shared" ca="1" si="5"/>
        <v/>
      </c>
    </row>
    <row r="183" spans="1:6" ht="17.25" x14ac:dyDescent="0.4">
      <c r="A183" s="16" t="str">
        <f>IFERROR(IF(INDEX('Quote log'!$A$3:$A$202,MATCH(SMALL(Engine!$C$2:$C$201,ROWS($A$7:$A183)),Engine!$C$2:$C$201,0))="","",INDEX('Quote log'!$A$3:$A$202,MATCH(SMALL(Engine!$C$2:$C$201,ROWS($A$7:$A183)),Engine!$C$2:$C$201,0))),"")</f>
        <v/>
      </c>
      <c r="B183" s="16" t="str">
        <f>IFERROR(IF(INDEX('Quote log'!$C$3:$C$202,MATCH(SMALL(Engine!$C$2:$C$201,ROWS($A$7:$A183)),Engine!$C$2:$C$201,0))="","",INDEX('Quote log'!$C$3:$C$202,MATCH(SMALL(Engine!$C$2:$C$201,ROWS($A$7:$A183)),Engine!$C$2:$C$201,0))),"")</f>
        <v/>
      </c>
      <c r="C183" s="45" t="str">
        <f>IFERROR(IF(INDEX('Quote log'!$D$3:$D$202,MATCH(SMALL(Engine!$C$2:$C$201,ROWS($A$7:$A183)),Engine!$C$2:$C$201,0))="","",INDEX('Quote log'!$D$3:$D$202,MATCH(SMALL(Engine!$C$2:$C$201,ROWS($A$7:$A183)),Engine!$C$2:$C$201,0))),"")</f>
        <v/>
      </c>
      <c r="D183" s="46" t="str">
        <f>IFERROR(IF(INDEX('Quote log'!$G$3:$G$202,MATCH(SMALL(Engine!$C$2:$C$201,ROWS($A$7:$A183)),Engine!$C$2:$C$201,0))="","",INDEX('Quote log'!$G$3:$G$202,MATCH(SMALL(Engine!$C$2:$C$201,ROWS($A$7:$A183)),Engine!$C$2:$C$201,0))),"")</f>
        <v/>
      </c>
      <c r="E183" s="16" t="str">
        <f>IFERROR(IF(INDEX('Quote log'!$H$3:$H$202,MATCH(SMALL(Engine!$C$2:$C$201,ROWS($A$7:$A183)),Engine!$C$2:$C$201,0))="","",INDEX('Quote log'!$H$3:$H$202,MATCH(SMALL(Engine!$C$2:$C$201,ROWS($A$7:$A183)),Engine!$C$2:$C$201,0))),"")</f>
        <v/>
      </c>
      <c r="F183" s="16" t="str">
        <f t="shared" ca="1" si="5"/>
        <v/>
      </c>
    </row>
    <row r="184" spans="1:6" ht="17.25" x14ac:dyDescent="0.4">
      <c r="A184" s="16" t="str">
        <f>IFERROR(IF(INDEX('Quote log'!$A$3:$A$202,MATCH(SMALL(Engine!$C$2:$C$201,ROWS($A$7:$A184)),Engine!$C$2:$C$201,0))="","",INDEX('Quote log'!$A$3:$A$202,MATCH(SMALL(Engine!$C$2:$C$201,ROWS($A$7:$A184)),Engine!$C$2:$C$201,0))),"")</f>
        <v/>
      </c>
      <c r="B184" s="16" t="str">
        <f>IFERROR(IF(INDEX('Quote log'!$C$3:$C$202,MATCH(SMALL(Engine!$C$2:$C$201,ROWS($A$7:$A184)),Engine!$C$2:$C$201,0))="","",INDEX('Quote log'!$C$3:$C$202,MATCH(SMALL(Engine!$C$2:$C$201,ROWS($A$7:$A184)),Engine!$C$2:$C$201,0))),"")</f>
        <v/>
      </c>
      <c r="C184" s="45" t="str">
        <f>IFERROR(IF(INDEX('Quote log'!$D$3:$D$202,MATCH(SMALL(Engine!$C$2:$C$201,ROWS($A$7:$A184)),Engine!$C$2:$C$201,0))="","",INDEX('Quote log'!$D$3:$D$202,MATCH(SMALL(Engine!$C$2:$C$201,ROWS($A$7:$A184)),Engine!$C$2:$C$201,0))),"")</f>
        <v/>
      </c>
      <c r="D184" s="46" t="str">
        <f>IFERROR(IF(INDEX('Quote log'!$G$3:$G$202,MATCH(SMALL(Engine!$C$2:$C$201,ROWS($A$7:$A184)),Engine!$C$2:$C$201,0))="","",INDEX('Quote log'!$G$3:$G$202,MATCH(SMALL(Engine!$C$2:$C$201,ROWS($A$7:$A184)),Engine!$C$2:$C$201,0))),"")</f>
        <v/>
      </c>
      <c r="E184" s="16" t="str">
        <f>IFERROR(IF(INDEX('Quote log'!$H$3:$H$202,MATCH(SMALL(Engine!$C$2:$C$201,ROWS($A$7:$A184)),Engine!$C$2:$C$201,0))="","",INDEX('Quote log'!$H$3:$H$202,MATCH(SMALL(Engine!$C$2:$C$201,ROWS($A$7:$A184)),Engine!$C$2:$C$201,0))),"")</f>
        <v/>
      </c>
      <c r="F184" s="16" t="str">
        <f t="shared" ca="1" si="5"/>
        <v/>
      </c>
    </row>
    <row r="185" spans="1:6" ht="17.25" x14ac:dyDescent="0.4">
      <c r="A185" s="16" t="str">
        <f>IFERROR(IF(INDEX('Quote log'!$A$3:$A$202,MATCH(SMALL(Engine!$C$2:$C$201,ROWS($A$7:$A185)),Engine!$C$2:$C$201,0))="","",INDEX('Quote log'!$A$3:$A$202,MATCH(SMALL(Engine!$C$2:$C$201,ROWS($A$7:$A185)),Engine!$C$2:$C$201,0))),"")</f>
        <v/>
      </c>
      <c r="B185" s="16" t="str">
        <f>IFERROR(IF(INDEX('Quote log'!$C$3:$C$202,MATCH(SMALL(Engine!$C$2:$C$201,ROWS($A$7:$A185)),Engine!$C$2:$C$201,0))="","",INDEX('Quote log'!$C$3:$C$202,MATCH(SMALL(Engine!$C$2:$C$201,ROWS($A$7:$A185)),Engine!$C$2:$C$201,0))),"")</f>
        <v/>
      </c>
      <c r="C185" s="45" t="str">
        <f>IFERROR(IF(INDEX('Quote log'!$D$3:$D$202,MATCH(SMALL(Engine!$C$2:$C$201,ROWS($A$7:$A185)),Engine!$C$2:$C$201,0))="","",INDEX('Quote log'!$D$3:$D$202,MATCH(SMALL(Engine!$C$2:$C$201,ROWS($A$7:$A185)),Engine!$C$2:$C$201,0))),"")</f>
        <v/>
      </c>
      <c r="D185" s="46" t="str">
        <f>IFERROR(IF(INDEX('Quote log'!$G$3:$G$202,MATCH(SMALL(Engine!$C$2:$C$201,ROWS($A$7:$A185)),Engine!$C$2:$C$201,0))="","",INDEX('Quote log'!$G$3:$G$202,MATCH(SMALL(Engine!$C$2:$C$201,ROWS($A$7:$A185)),Engine!$C$2:$C$201,0))),"")</f>
        <v/>
      </c>
      <c r="E185" s="16" t="str">
        <f>IFERROR(IF(INDEX('Quote log'!$H$3:$H$202,MATCH(SMALL(Engine!$C$2:$C$201,ROWS($A$7:$A185)),Engine!$C$2:$C$201,0))="","",INDEX('Quote log'!$H$3:$H$202,MATCH(SMALL(Engine!$C$2:$C$201,ROWS($A$7:$A185)),Engine!$C$2:$C$201,0))),"")</f>
        <v/>
      </c>
      <c r="F185" s="16" t="str">
        <f t="shared" ca="1" si="5"/>
        <v/>
      </c>
    </row>
    <row r="186" spans="1:6" ht="17.25" x14ac:dyDescent="0.4">
      <c r="A186" s="16" t="str">
        <f>IFERROR(IF(INDEX('Quote log'!$A$3:$A$202,MATCH(SMALL(Engine!$C$2:$C$201,ROWS($A$7:$A186)),Engine!$C$2:$C$201,0))="","",INDEX('Quote log'!$A$3:$A$202,MATCH(SMALL(Engine!$C$2:$C$201,ROWS($A$7:$A186)),Engine!$C$2:$C$201,0))),"")</f>
        <v/>
      </c>
      <c r="B186" s="16" t="str">
        <f>IFERROR(IF(INDEX('Quote log'!$C$3:$C$202,MATCH(SMALL(Engine!$C$2:$C$201,ROWS($A$7:$A186)),Engine!$C$2:$C$201,0))="","",INDEX('Quote log'!$C$3:$C$202,MATCH(SMALL(Engine!$C$2:$C$201,ROWS($A$7:$A186)),Engine!$C$2:$C$201,0))),"")</f>
        <v/>
      </c>
      <c r="C186" s="45" t="str">
        <f>IFERROR(IF(INDEX('Quote log'!$D$3:$D$202,MATCH(SMALL(Engine!$C$2:$C$201,ROWS($A$7:$A186)),Engine!$C$2:$C$201,0))="","",INDEX('Quote log'!$D$3:$D$202,MATCH(SMALL(Engine!$C$2:$C$201,ROWS($A$7:$A186)),Engine!$C$2:$C$201,0))),"")</f>
        <v/>
      </c>
      <c r="D186" s="46" t="str">
        <f>IFERROR(IF(INDEX('Quote log'!$G$3:$G$202,MATCH(SMALL(Engine!$C$2:$C$201,ROWS($A$7:$A186)),Engine!$C$2:$C$201,0))="","",INDEX('Quote log'!$G$3:$G$202,MATCH(SMALL(Engine!$C$2:$C$201,ROWS($A$7:$A186)),Engine!$C$2:$C$201,0))),"")</f>
        <v/>
      </c>
      <c r="E186" s="16" t="str">
        <f>IFERROR(IF(INDEX('Quote log'!$H$3:$H$202,MATCH(SMALL(Engine!$C$2:$C$201,ROWS($A$7:$A186)),Engine!$C$2:$C$201,0))="","",INDEX('Quote log'!$H$3:$H$202,MATCH(SMALL(Engine!$C$2:$C$201,ROWS($A$7:$A186)),Engine!$C$2:$C$201,0))),"")</f>
        <v/>
      </c>
      <c r="F186" s="16" t="str">
        <f t="shared" ca="1" si="5"/>
        <v/>
      </c>
    </row>
    <row r="187" spans="1:6" ht="17.25" x14ac:dyDescent="0.4">
      <c r="A187" s="16" t="str">
        <f>IFERROR(IF(INDEX('Quote log'!$A$3:$A$202,MATCH(SMALL(Engine!$C$2:$C$201,ROWS($A$7:$A187)),Engine!$C$2:$C$201,0))="","",INDEX('Quote log'!$A$3:$A$202,MATCH(SMALL(Engine!$C$2:$C$201,ROWS($A$7:$A187)),Engine!$C$2:$C$201,0))),"")</f>
        <v/>
      </c>
      <c r="B187" s="16" t="str">
        <f>IFERROR(IF(INDEX('Quote log'!$C$3:$C$202,MATCH(SMALL(Engine!$C$2:$C$201,ROWS($A$7:$A187)),Engine!$C$2:$C$201,0))="","",INDEX('Quote log'!$C$3:$C$202,MATCH(SMALL(Engine!$C$2:$C$201,ROWS($A$7:$A187)),Engine!$C$2:$C$201,0))),"")</f>
        <v/>
      </c>
      <c r="C187" s="45" t="str">
        <f>IFERROR(IF(INDEX('Quote log'!$D$3:$D$202,MATCH(SMALL(Engine!$C$2:$C$201,ROWS($A$7:$A187)),Engine!$C$2:$C$201,0))="","",INDEX('Quote log'!$D$3:$D$202,MATCH(SMALL(Engine!$C$2:$C$201,ROWS($A$7:$A187)),Engine!$C$2:$C$201,0))),"")</f>
        <v/>
      </c>
      <c r="D187" s="46" t="str">
        <f>IFERROR(IF(INDEX('Quote log'!$G$3:$G$202,MATCH(SMALL(Engine!$C$2:$C$201,ROWS($A$7:$A187)),Engine!$C$2:$C$201,0))="","",INDEX('Quote log'!$G$3:$G$202,MATCH(SMALL(Engine!$C$2:$C$201,ROWS($A$7:$A187)),Engine!$C$2:$C$201,0))),"")</f>
        <v/>
      </c>
      <c r="E187" s="16" t="str">
        <f>IFERROR(IF(INDEX('Quote log'!$H$3:$H$202,MATCH(SMALL(Engine!$C$2:$C$201,ROWS($A$7:$A187)),Engine!$C$2:$C$201,0))="","",INDEX('Quote log'!$H$3:$H$202,MATCH(SMALL(Engine!$C$2:$C$201,ROWS($A$7:$A187)),Engine!$C$2:$C$201,0))),"")</f>
        <v/>
      </c>
      <c r="F187" s="16" t="str">
        <f t="shared" ca="1" si="5"/>
        <v/>
      </c>
    </row>
    <row r="188" spans="1:6" ht="17.25" x14ac:dyDescent="0.4">
      <c r="A188" s="16" t="str">
        <f>IFERROR(IF(INDEX('Quote log'!$A$3:$A$202,MATCH(SMALL(Engine!$C$2:$C$201,ROWS($A$7:$A188)),Engine!$C$2:$C$201,0))="","",INDEX('Quote log'!$A$3:$A$202,MATCH(SMALL(Engine!$C$2:$C$201,ROWS($A$7:$A188)),Engine!$C$2:$C$201,0))),"")</f>
        <v/>
      </c>
      <c r="B188" s="16" t="str">
        <f>IFERROR(IF(INDEX('Quote log'!$C$3:$C$202,MATCH(SMALL(Engine!$C$2:$C$201,ROWS($A$7:$A188)),Engine!$C$2:$C$201,0))="","",INDEX('Quote log'!$C$3:$C$202,MATCH(SMALL(Engine!$C$2:$C$201,ROWS($A$7:$A188)),Engine!$C$2:$C$201,0))),"")</f>
        <v/>
      </c>
      <c r="C188" s="45" t="str">
        <f>IFERROR(IF(INDEX('Quote log'!$D$3:$D$202,MATCH(SMALL(Engine!$C$2:$C$201,ROWS($A$7:$A188)),Engine!$C$2:$C$201,0))="","",INDEX('Quote log'!$D$3:$D$202,MATCH(SMALL(Engine!$C$2:$C$201,ROWS($A$7:$A188)),Engine!$C$2:$C$201,0))),"")</f>
        <v/>
      </c>
      <c r="D188" s="46" t="str">
        <f>IFERROR(IF(INDEX('Quote log'!$G$3:$G$202,MATCH(SMALL(Engine!$C$2:$C$201,ROWS($A$7:$A188)),Engine!$C$2:$C$201,0))="","",INDEX('Quote log'!$G$3:$G$202,MATCH(SMALL(Engine!$C$2:$C$201,ROWS($A$7:$A188)),Engine!$C$2:$C$201,0))),"")</f>
        <v/>
      </c>
      <c r="E188" s="16" t="str">
        <f>IFERROR(IF(INDEX('Quote log'!$H$3:$H$202,MATCH(SMALL(Engine!$C$2:$C$201,ROWS($A$7:$A188)),Engine!$C$2:$C$201,0))="","",INDEX('Quote log'!$H$3:$H$202,MATCH(SMALL(Engine!$C$2:$C$201,ROWS($A$7:$A188)),Engine!$C$2:$C$201,0))),"")</f>
        <v/>
      </c>
      <c r="F188" s="16" t="str">
        <f t="shared" ca="1" si="5"/>
        <v/>
      </c>
    </row>
    <row r="189" spans="1:6" ht="17.25" x14ac:dyDescent="0.4">
      <c r="A189" s="16" t="str">
        <f>IFERROR(IF(INDEX('Quote log'!$A$3:$A$202,MATCH(SMALL(Engine!$C$2:$C$201,ROWS($A$7:$A189)),Engine!$C$2:$C$201,0))="","",INDEX('Quote log'!$A$3:$A$202,MATCH(SMALL(Engine!$C$2:$C$201,ROWS($A$7:$A189)),Engine!$C$2:$C$201,0))),"")</f>
        <v/>
      </c>
      <c r="B189" s="16" t="str">
        <f>IFERROR(IF(INDEX('Quote log'!$C$3:$C$202,MATCH(SMALL(Engine!$C$2:$C$201,ROWS($A$7:$A189)),Engine!$C$2:$C$201,0))="","",INDEX('Quote log'!$C$3:$C$202,MATCH(SMALL(Engine!$C$2:$C$201,ROWS($A$7:$A189)),Engine!$C$2:$C$201,0))),"")</f>
        <v/>
      </c>
      <c r="C189" s="45" t="str">
        <f>IFERROR(IF(INDEX('Quote log'!$D$3:$D$202,MATCH(SMALL(Engine!$C$2:$C$201,ROWS($A$7:$A189)),Engine!$C$2:$C$201,0))="","",INDEX('Quote log'!$D$3:$D$202,MATCH(SMALL(Engine!$C$2:$C$201,ROWS($A$7:$A189)),Engine!$C$2:$C$201,0))),"")</f>
        <v/>
      </c>
      <c r="D189" s="46" t="str">
        <f>IFERROR(IF(INDEX('Quote log'!$G$3:$G$202,MATCH(SMALL(Engine!$C$2:$C$201,ROWS($A$7:$A189)),Engine!$C$2:$C$201,0))="","",INDEX('Quote log'!$G$3:$G$202,MATCH(SMALL(Engine!$C$2:$C$201,ROWS($A$7:$A189)),Engine!$C$2:$C$201,0))),"")</f>
        <v/>
      </c>
      <c r="E189" s="16" t="str">
        <f>IFERROR(IF(INDEX('Quote log'!$H$3:$H$202,MATCH(SMALL(Engine!$C$2:$C$201,ROWS($A$7:$A189)),Engine!$C$2:$C$201,0))="","",INDEX('Quote log'!$H$3:$H$202,MATCH(SMALL(Engine!$C$2:$C$201,ROWS($A$7:$A189)),Engine!$C$2:$C$201,0))),"")</f>
        <v/>
      </c>
      <c r="F189" s="16" t="str">
        <f t="shared" ca="1" si="5"/>
        <v/>
      </c>
    </row>
    <row r="190" spans="1:6" ht="17.25" x14ac:dyDescent="0.4">
      <c r="A190" s="16" t="str">
        <f>IFERROR(IF(INDEX('Quote log'!$A$3:$A$202,MATCH(SMALL(Engine!$C$2:$C$201,ROWS($A$7:$A190)),Engine!$C$2:$C$201,0))="","",INDEX('Quote log'!$A$3:$A$202,MATCH(SMALL(Engine!$C$2:$C$201,ROWS($A$7:$A190)),Engine!$C$2:$C$201,0))),"")</f>
        <v/>
      </c>
      <c r="B190" s="16" t="str">
        <f>IFERROR(IF(INDEX('Quote log'!$C$3:$C$202,MATCH(SMALL(Engine!$C$2:$C$201,ROWS($A$7:$A190)),Engine!$C$2:$C$201,0))="","",INDEX('Quote log'!$C$3:$C$202,MATCH(SMALL(Engine!$C$2:$C$201,ROWS($A$7:$A190)),Engine!$C$2:$C$201,0))),"")</f>
        <v/>
      </c>
      <c r="C190" s="45" t="str">
        <f>IFERROR(IF(INDEX('Quote log'!$D$3:$D$202,MATCH(SMALL(Engine!$C$2:$C$201,ROWS($A$7:$A190)),Engine!$C$2:$C$201,0))="","",INDEX('Quote log'!$D$3:$D$202,MATCH(SMALL(Engine!$C$2:$C$201,ROWS($A$7:$A190)),Engine!$C$2:$C$201,0))),"")</f>
        <v/>
      </c>
      <c r="D190" s="46" t="str">
        <f>IFERROR(IF(INDEX('Quote log'!$G$3:$G$202,MATCH(SMALL(Engine!$C$2:$C$201,ROWS($A$7:$A190)),Engine!$C$2:$C$201,0))="","",INDEX('Quote log'!$G$3:$G$202,MATCH(SMALL(Engine!$C$2:$C$201,ROWS($A$7:$A190)),Engine!$C$2:$C$201,0))),"")</f>
        <v/>
      </c>
      <c r="E190" s="16" t="str">
        <f>IFERROR(IF(INDEX('Quote log'!$H$3:$H$202,MATCH(SMALL(Engine!$C$2:$C$201,ROWS($A$7:$A190)),Engine!$C$2:$C$201,0))="","",INDEX('Quote log'!$H$3:$H$202,MATCH(SMALL(Engine!$C$2:$C$201,ROWS($A$7:$A190)),Engine!$C$2:$C$201,0))),"")</f>
        <v/>
      </c>
      <c r="F190" s="16" t="str">
        <f t="shared" ca="1" si="5"/>
        <v/>
      </c>
    </row>
    <row r="191" spans="1:6" ht="17.25" x14ac:dyDescent="0.4">
      <c r="A191" s="16" t="str">
        <f>IFERROR(IF(INDEX('Quote log'!$A$3:$A$202,MATCH(SMALL(Engine!$C$2:$C$201,ROWS($A$7:$A191)),Engine!$C$2:$C$201,0))="","",INDEX('Quote log'!$A$3:$A$202,MATCH(SMALL(Engine!$C$2:$C$201,ROWS($A$7:$A191)),Engine!$C$2:$C$201,0))),"")</f>
        <v/>
      </c>
      <c r="B191" s="16" t="str">
        <f>IFERROR(IF(INDEX('Quote log'!$C$3:$C$202,MATCH(SMALL(Engine!$C$2:$C$201,ROWS($A$7:$A191)),Engine!$C$2:$C$201,0))="","",INDEX('Quote log'!$C$3:$C$202,MATCH(SMALL(Engine!$C$2:$C$201,ROWS($A$7:$A191)),Engine!$C$2:$C$201,0))),"")</f>
        <v/>
      </c>
      <c r="C191" s="45" t="str">
        <f>IFERROR(IF(INDEX('Quote log'!$D$3:$D$202,MATCH(SMALL(Engine!$C$2:$C$201,ROWS($A$7:$A191)),Engine!$C$2:$C$201,0))="","",INDEX('Quote log'!$D$3:$D$202,MATCH(SMALL(Engine!$C$2:$C$201,ROWS($A$7:$A191)),Engine!$C$2:$C$201,0))),"")</f>
        <v/>
      </c>
      <c r="D191" s="46" t="str">
        <f>IFERROR(IF(INDEX('Quote log'!$G$3:$G$202,MATCH(SMALL(Engine!$C$2:$C$201,ROWS($A$7:$A191)),Engine!$C$2:$C$201,0))="","",INDEX('Quote log'!$G$3:$G$202,MATCH(SMALL(Engine!$C$2:$C$201,ROWS($A$7:$A191)),Engine!$C$2:$C$201,0))),"")</f>
        <v/>
      </c>
      <c r="E191" s="16" t="str">
        <f>IFERROR(IF(INDEX('Quote log'!$H$3:$H$202,MATCH(SMALL(Engine!$C$2:$C$201,ROWS($A$7:$A191)),Engine!$C$2:$C$201,0))="","",INDEX('Quote log'!$H$3:$H$202,MATCH(SMALL(Engine!$C$2:$C$201,ROWS($A$7:$A191)),Engine!$C$2:$C$201,0))),"")</f>
        <v/>
      </c>
      <c r="F191" s="16" t="str">
        <f t="shared" ca="1" si="5"/>
        <v/>
      </c>
    </row>
    <row r="192" spans="1:6" ht="17.25" x14ac:dyDescent="0.4">
      <c r="A192" s="16" t="str">
        <f>IFERROR(IF(INDEX('Quote log'!$A$3:$A$202,MATCH(SMALL(Engine!$C$2:$C$201,ROWS($A$7:$A192)),Engine!$C$2:$C$201,0))="","",INDEX('Quote log'!$A$3:$A$202,MATCH(SMALL(Engine!$C$2:$C$201,ROWS($A$7:$A192)),Engine!$C$2:$C$201,0))),"")</f>
        <v/>
      </c>
      <c r="B192" s="16" t="str">
        <f>IFERROR(IF(INDEX('Quote log'!$C$3:$C$202,MATCH(SMALL(Engine!$C$2:$C$201,ROWS($A$7:$A192)),Engine!$C$2:$C$201,0))="","",INDEX('Quote log'!$C$3:$C$202,MATCH(SMALL(Engine!$C$2:$C$201,ROWS($A$7:$A192)),Engine!$C$2:$C$201,0))),"")</f>
        <v/>
      </c>
      <c r="C192" s="45" t="str">
        <f>IFERROR(IF(INDEX('Quote log'!$D$3:$D$202,MATCH(SMALL(Engine!$C$2:$C$201,ROWS($A$7:$A192)),Engine!$C$2:$C$201,0))="","",INDEX('Quote log'!$D$3:$D$202,MATCH(SMALL(Engine!$C$2:$C$201,ROWS($A$7:$A192)),Engine!$C$2:$C$201,0))),"")</f>
        <v/>
      </c>
      <c r="D192" s="46" t="str">
        <f>IFERROR(IF(INDEX('Quote log'!$G$3:$G$202,MATCH(SMALL(Engine!$C$2:$C$201,ROWS($A$7:$A192)),Engine!$C$2:$C$201,0))="","",INDEX('Quote log'!$G$3:$G$202,MATCH(SMALL(Engine!$C$2:$C$201,ROWS($A$7:$A192)),Engine!$C$2:$C$201,0))),"")</f>
        <v/>
      </c>
      <c r="E192" s="16" t="str">
        <f>IFERROR(IF(INDEX('Quote log'!$H$3:$H$202,MATCH(SMALL(Engine!$C$2:$C$201,ROWS($A$7:$A192)),Engine!$C$2:$C$201,0))="","",INDEX('Quote log'!$H$3:$H$202,MATCH(SMALL(Engine!$C$2:$C$201,ROWS($A$7:$A192)),Engine!$C$2:$C$201,0))),"")</f>
        <v/>
      </c>
      <c r="F192" s="16" t="str">
        <f t="shared" ca="1" si="5"/>
        <v/>
      </c>
    </row>
    <row r="193" spans="1:6" ht="17.25" x14ac:dyDescent="0.4">
      <c r="A193" s="16" t="str">
        <f>IFERROR(IF(INDEX('Quote log'!$A$3:$A$202,MATCH(SMALL(Engine!$C$2:$C$201,ROWS($A$7:$A193)),Engine!$C$2:$C$201,0))="","",INDEX('Quote log'!$A$3:$A$202,MATCH(SMALL(Engine!$C$2:$C$201,ROWS($A$7:$A193)),Engine!$C$2:$C$201,0))),"")</f>
        <v/>
      </c>
      <c r="B193" s="16" t="str">
        <f>IFERROR(IF(INDEX('Quote log'!$C$3:$C$202,MATCH(SMALL(Engine!$C$2:$C$201,ROWS($A$7:$A193)),Engine!$C$2:$C$201,0))="","",INDEX('Quote log'!$C$3:$C$202,MATCH(SMALL(Engine!$C$2:$C$201,ROWS($A$7:$A193)),Engine!$C$2:$C$201,0))),"")</f>
        <v/>
      </c>
      <c r="C193" s="45" t="str">
        <f>IFERROR(IF(INDEX('Quote log'!$D$3:$D$202,MATCH(SMALL(Engine!$C$2:$C$201,ROWS($A$7:$A193)),Engine!$C$2:$C$201,0))="","",INDEX('Quote log'!$D$3:$D$202,MATCH(SMALL(Engine!$C$2:$C$201,ROWS($A$7:$A193)),Engine!$C$2:$C$201,0))),"")</f>
        <v/>
      </c>
      <c r="D193" s="46" t="str">
        <f>IFERROR(IF(INDEX('Quote log'!$G$3:$G$202,MATCH(SMALL(Engine!$C$2:$C$201,ROWS($A$7:$A193)),Engine!$C$2:$C$201,0))="","",INDEX('Quote log'!$G$3:$G$202,MATCH(SMALL(Engine!$C$2:$C$201,ROWS($A$7:$A193)),Engine!$C$2:$C$201,0))),"")</f>
        <v/>
      </c>
      <c r="E193" s="16" t="str">
        <f>IFERROR(IF(INDEX('Quote log'!$H$3:$H$202,MATCH(SMALL(Engine!$C$2:$C$201,ROWS($A$7:$A193)),Engine!$C$2:$C$201,0))="","",INDEX('Quote log'!$H$3:$H$202,MATCH(SMALL(Engine!$C$2:$C$201,ROWS($A$7:$A193)),Engine!$C$2:$C$201,0))),"")</f>
        <v/>
      </c>
      <c r="F193" s="16" t="str">
        <f t="shared" ca="1" si="5"/>
        <v/>
      </c>
    </row>
    <row r="194" spans="1:6" ht="17.25" x14ac:dyDescent="0.4">
      <c r="A194" s="16" t="str">
        <f>IFERROR(IF(INDEX('Quote log'!$A$3:$A$202,MATCH(SMALL(Engine!$C$2:$C$201,ROWS($A$7:$A194)),Engine!$C$2:$C$201,0))="","",INDEX('Quote log'!$A$3:$A$202,MATCH(SMALL(Engine!$C$2:$C$201,ROWS($A$7:$A194)),Engine!$C$2:$C$201,0))),"")</f>
        <v/>
      </c>
      <c r="B194" s="16" t="str">
        <f>IFERROR(IF(INDEX('Quote log'!$C$3:$C$202,MATCH(SMALL(Engine!$C$2:$C$201,ROWS($A$7:$A194)),Engine!$C$2:$C$201,0))="","",INDEX('Quote log'!$C$3:$C$202,MATCH(SMALL(Engine!$C$2:$C$201,ROWS($A$7:$A194)),Engine!$C$2:$C$201,0))),"")</f>
        <v/>
      </c>
      <c r="C194" s="45" t="str">
        <f>IFERROR(IF(INDEX('Quote log'!$D$3:$D$202,MATCH(SMALL(Engine!$C$2:$C$201,ROWS($A$7:$A194)),Engine!$C$2:$C$201,0))="","",INDEX('Quote log'!$D$3:$D$202,MATCH(SMALL(Engine!$C$2:$C$201,ROWS($A$7:$A194)),Engine!$C$2:$C$201,0))),"")</f>
        <v/>
      </c>
      <c r="D194" s="46" t="str">
        <f>IFERROR(IF(INDEX('Quote log'!$G$3:$G$202,MATCH(SMALL(Engine!$C$2:$C$201,ROWS($A$7:$A194)),Engine!$C$2:$C$201,0))="","",INDEX('Quote log'!$G$3:$G$202,MATCH(SMALL(Engine!$C$2:$C$201,ROWS($A$7:$A194)),Engine!$C$2:$C$201,0))),"")</f>
        <v/>
      </c>
      <c r="E194" s="16" t="str">
        <f>IFERROR(IF(INDEX('Quote log'!$H$3:$H$202,MATCH(SMALL(Engine!$C$2:$C$201,ROWS($A$7:$A194)),Engine!$C$2:$C$201,0))="","",INDEX('Quote log'!$H$3:$H$202,MATCH(SMALL(Engine!$C$2:$C$201,ROWS($A$7:$A194)),Engine!$C$2:$C$201,0))),"")</f>
        <v/>
      </c>
      <c r="F194" s="16" t="str">
        <f t="shared" ca="1" si="5"/>
        <v/>
      </c>
    </row>
    <row r="195" spans="1:6" ht="17.25" x14ac:dyDescent="0.4">
      <c r="A195" s="16" t="str">
        <f>IFERROR(IF(INDEX('Quote log'!$A$3:$A$202,MATCH(SMALL(Engine!$C$2:$C$201,ROWS($A$7:$A195)),Engine!$C$2:$C$201,0))="","",INDEX('Quote log'!$A$3:$A$202,MATCH(SMALL(Engine!$C$2:$C$201,ROWS($A$7:$A195)),Engine!$C$2:$C$201,0))),"")</f>
        <v/>
      </c>
      <c r="B195" s="16" t="str">
        <f>IFERROR(IF(INDEX('Quote log'!$C$3:$C$202,MATCH(SMALL(Engine!$C$2:$C$201,ROWS($A$7:$A195)),Engine!$C$2:$C$201,0))="","",INDEX('Quote log'!$C$3:$C$202,MATCH(SMALL(Engine!$C$2:$C$201,ROWS($A$7:$A195)),Engine!$C$2:$C$201,0))),"")</f>
        <v/>
      </c>
      <c r="C195" s="45" t="str">
        <f>IFERROR(IF(INDEX('Quote log'!$D$3:$D$202,MATCH(SMALL(Engine!$C$2:$C$201,ROWS($A$7:$A195)),Engine!$C$2:$C$201,0))="","",INDEX('Quote log'!$D$3:$D$202,MATCH(SMALL(Engine!$C$2:$C$201,ROWS($A$7:$A195)),Engine!$C$2:$C$201,0))),"")</f>
        <v/>
      </c>
      <c r="D195" s="46" t="str">
        <f>IFERROR(IF(INDEX('Quote log'!$G$3:$G$202,MATCH(SMALL(Engine!$C$2:$C$201,ROWS($A$7:$A195)),Engine!$C$2:$C$201,0))="","",INDEX('Quote log'!$G$3:$G$202,MATCH(SMALL(Engine!$C$2:$C$201,ROWS($A$7:$A195)),Engine!$C$2:$C$201,0))),"")</f>
        <v/>
      </c>
      <c r="E195" s="16" t="str">
        <f>IFERROR(IF(INDEX('Quote log'!$H$3:$H$202,MATCH(SMALL(Engine!$C$2:$C$201,ROWS($A$7:$A195)),Engine!$C$2:$C$201,0))="","",INDEX('Quote log'!$H$3:$H$202,MATCH(SMALL(Engine!$C$2:$C$201,ROWS($A$7:$A195)),Engine!$C$2:$C$201,0))),"")</f>
        <v/>
      </c>
      <c r="F195" s="16" t="str">
        <f t="shared" ca="1" si="5"/>
        <v/>
      </c>
    </row>
    <row r="196" spans="1:6" ht="17.25" x14ac:dyDescent="0.4">
      <c r="A196" s="16" t="str">
        <f>IFERROR(IF(INDEX('Quote log'!$A$3:$A$202,MATCH(SMALL(Engine!$C$2:$C$201,ROWS($A$7:$A196)),Engine!$C$2:$C$201,0))="","",INDEX('Quote log'!$A$3:$A$202,MATCH(SMALL(Engine!$C$2:$C$201,ROWS($A$7:$A196)),Engine!$C$2:$C$201,0))),"")</f>
        <v/>
      </c>
      <c r="B196" s="16" t="str">
        <f>IFERROR(IF(INDEX('Quote log'!$C$3:$C$202,MATCH(SMALL(Engine!$C$2:$C$201,ROWS($A$7:$A196)),Engine!$C$2:$C$201,0))="","",INDEX('Quote log'!$C$3:$C$202,MATCH(SMALL(Engine!$C$2:$C$201,ROWS($A$7:$A196)),Engine!$C$2:$C$201,0))),"")</f>
        <v/>
      </c>
      <c r="C196" s="45" t="str">
        <f>IFERROR(IF(INDEX('Quote log'!$D$3:$D$202,MATCH(SMALL(Engine!$C$2:$C$201,ROWS($A$7:$A196)),Engine!$C$2:$C$201,0))="","",INDEX('Quote log'!$D$3:$D$202,MATCH(SMALL(Engine!$C$2:$C$201,ROWS($A$7:$A196)),Engine!$C$2:$C$201,0))),"")</f>
        <v/>
      </c>
      <c r="D196" s="46" t="str">
        <f>IFERROR(IF(INDEX('Quote log'!$G$3:$G$202,MATCH(SMALL(Engine!$C$2:$C$201,ROWS($A$7:$A196)),Engine!$C$2:$C$201,0))="","",INDEX('Quote log'!$G$3:$G$202,MATCH(SMALL(Engine!$C$2:$C$201,ROWS($A$7:$A196)),Engine!$C$2:$C$201,0))),"")</f>
        <v/>
      </c>
      <c r="E196" s="16" t="str">
        <f>IFERROR(IF(INDEX('Quote log'!$H$3:$H$202,MATCH(SMALL(Engine!$C$2:$C$201,ROWS($A$7:$A196)),Engine!$C$2:$C$201,0))="","",INDEX('Quote log'!$H$3:$H$202,MATCH(SMALL(Engine!$C$2:$C$201,ROWS($A$7:$A196)),Engine!$C$2:$C$201,0))),"")</f>
        <v/>
      </c>
      <c r="F196" s="16" t="str">
        <f t="shared" ca="1" si="5"/>
        <v/>
      </c>
    </row>
    <row r="197" spans="1:6" ht="17.25" x14ac:dyDescent="0.4">
      <c r="A197" s="16" t="str">
        <f>IFERROR(IF(INDEX('Quote log'!$A$3:$A$202,MATCH(SMALL(Engine!$C$2:$C$201,ROWS($A$7:$A197)),Engine!$C$2:$C$201,0))="","",INDEX('Quote log'!$A$3:$A$202,MATCH(SMALL(Engine!$C$2:$C$201,ROWS($A$7:$A197)),Engine!$C$2:$C$201,0))),"")</f>
        <v/>
      </c>
      <c r="B197" s="16" t="str">
        <f>IFERROR(IF(INDEX('Quote log'!$C$3:$C$202,MATCH(SMALL(Engine!$C$2:$C$201,ROWS($A$7:$A197)),Engine!$C$2:$C$201,0))="","",INDEX('Quote log'!$C$3:$C$202,MATCH(SMALL(Engine!$C$2:$C$201,ROWS($A$7:$A197)),Engine!$C$2:$C$201,0))),"")</f>
        <v/>
      </c>
      <c r="C197" s="45" t="str">
        <f>IFERROR(IF(INDEX('Quote log'!$D$3:$D$202,MATCH(SMALL(Engine!$C$2:$C$201,ROWS($A$7:$A197)),Engine!$C$2:$C$201,0))="","",INDEX('Quote log'!$D$3:$D$202,MATCH(SMALL(Engine!$C$2:$C$201,ROWS($A$7:$A197)),Engine!$C$2:$C$201,0))),"")</f>
        <v/>
      </c>
      <c r="D197" s="46" t="str">
        <f>IFERROR(IF(INDEX('Quote log'!$G$3:$G$202,MATCH(SMALL(Engine!$C$2:$C$201,ROWS($A$7:$A197)),Engine!$C$2:$C$201,0))="","",INDEX('Quote log'!$G$3:$G$202,MATCH(SMALL(Engine!$C$2:$C$201,ROWS($A$7:$A197)),Engine!$C$2:$C$201,0))),"")</f>
        <v/>
      </c>
      <c r="E197" s="16" t="str">
        <f>IFERROR(IF(INDEX('Quote log'!$H$3:$H$202,MATCH(SMALL(Engine!$C$2:$C$201,ROWS($A$7:$A197)),Engine!$C$2:$C$201,0))="","",INDEX('Quote log'!$H$3:$H$202,MATCH(SMALL(Engine!$C$2:$C$201,ROWS($A$7:$A197)),Engine!$C$2:$C$201,0))),"")</f>
        <v/>
      </c>
      <c r="F197" s="16" t="str">
        <f t="shared" ca="1" si="5"/>
        <v/>
      </c>
    </row>
    <row r="198" spans="1:6" ht="17.25" x14ac:dyDescent="0.4">
      <c r="A198" s="16" t="str">
        <f>IFERROR(IF(INDEX('Quote log'!$A$3:$A$202,MATCH(SMALL(Engine!$C$2:$C$201,ROWS($A$7:$A198)),Engine!$C$2:$C$201,0))="","",INDEX('Quote log'!$A$3:$A$202,MATCH(SMALL(Engine!$C$2:$C$201,ROWS($A$7:$A198)),Engine!$C$2:$C$201,0))),"")</f>
        <v/>
      </c>
      <c r="B198" s="16" t="str">
        <f>IFERROR(IF(INDEX('Quote log'!$C$3:$C$202,MATCH(SMALL(Engine!$C$2:$C$201,ROWS($A$7:$A198)),Engine!$C$2:$C$201,0))="","",INDEX('Quote log'!$C$3:$C$202,MATCH(SMALL(Engine!$C$2:$C$201,ROWS($A$7:$A198)),Engine!$C$2:$C$201,0))),"")</f>
        <v/>
      </c>
      <c r="C198" s="45" t="str">
        <f>IFERROR(IF(INDEX('Quote log'!$D$3:$D$202,MATCH(SMALL(Engine!$C$2:$C$201,ROWS($A$7:$A198)),Engine!$C$2:$C$201,0))="","",INDEX('Quote log'!$D$3:$D$202,MATCH(SMALL(Engine!$C$2:$C$201,ROWS($A$7:$A198)),Engine!$C$2:$C$201,0))),"")</f>
        <v/>
      </c>
      <c r="D198" s="46" t="str">
        <f>IFERROR(IF(INDEX('Quote log'!$G$3:$G$202,MATCH(SMALL(Engine!$C$2:$C$201,ROWS($A$7:$A198)),Engine!$C$2:$C$201,0))="","",INDEX('Quote log'!$G$3:$G$202,MATCH(SMALL(Engine!$C$2:$C$201,ROWS($A$7:$A198)),Engine!$C$2:$C$201,0))),"")</f>
        <v/>
      </c>
      <c r="E198" s="16" t="str">
        <f>IFERROR(IF(INDEX('Quote log'!$H$3:$H$202,MATCH(SMALL(Engine!$C$2:$C$201,ROWS($A$7:$A198)),Engine!$C$2:$C$201,0))="","",INDEX('Quote log'!$H$3:$H$202,MATCH(SMALL(Engine!$C$2:$C$201,ROWS($A$7:$A198)),Engine!$C$2:$C$201,0))),"")</f>
        <v/>
      </c>
      <c r="F198" s="16" t="str">
        <f t="shared" ca="1" si="5"/>
        <v/>
      </c>
    </row>
    <row r="199" spans="1:6" ht="17.25" x14ac:dyDescent="0.4">
      <c r="A199" s="16" t="str">
        <f>IFERROR(IF(INDEX('Quote log'!$A$3:$A$202,MATCH(SMALL(Engine!$C$2:$C$201,ROWS($A$7:$A199)),Engine!$C$2:$C$201,0))="","",INDEX('Quote log'!$A$3:$A$202,MATCH(SMALL(Engine!$C$2:$C$201,ROWS($A$7:$A199)),Engine!$C$2:$C$201,0))),"")</f>
        <v/>
      </c>
      <c r="B199" s="16" t="str">
        <f>IFERROR(IF(INDEX('Quote log'!$C$3:$C$202,MATCH(SMALL(Engine!$C$2:$C$201,ROWS($A$7:$A199)),Engine!$C$2:$C$201,0))="","",INDEX('Quote log'!$C$3:$C$202,MATCH(SMALL(Engine!$C$2:$C$201,ROWS($A$7:$A199)),Engine!$C$2:$C$201,0))),"")</f>
        <v/>
      </c>
      <c r="C199" s="45" t="str">
        <f>IFERROR(IF(INDEX('Quote log'!$D$3:$D$202,MATCH(SMALL(Engine!$C$2:$C$201,ROWS($A$7:$A199)),Engine!$C$2:$C$201,0))="","",INDEX('Quote log'!$D$3:$D$202,MATCH(SMALL(Engine!$C$2:$C$201,ROWS($A$7:$A199)),Engine!$C$2:$C$201,0))),"")</f>
        <v/>
      </c>
      <c r="D199" s="46" t="str">
        <f>IFERROR(IF(INDEX('Quote log'!$G$3:$G$202,MATCH(SMALL(Engine!$C$2:$C$201,ROWS($A$7:$A199)),Engine!$C$2:$C$201,0))="","",INDEX('Quote log'!$G$3:$G$202,MATCH(SMALL(Engine!$C$2:$C$201,ROWS($A$7:$A199)),Engine!$C$2:$C$201,0))),"")</f>
        <v/>
      </c>
      <c r="E199" s="16" t="str">
        <f>IFERROR(IF(INDEX('Quote log'!$H$3:$H$202,MATCH(SMALL(Engine!$C$2:$C$201,ROWS($A$7:$A199)),Engine!$C$2:$C$201,0))="","",INDEX('Quote log'!$H$3:$H$202,MATCH(SMALL(Engine!$C$2:$C$201,ROWS($A$7:$A199)),Engine!$C$2:$C$201,0))),"")</f>
        <v/>
      </c>
      <c r="F199" s="16" t="str">
        <f t="shared" ref="F199:F206" ca="1" si="6">IF($D199="","",IF($D199&lt;TODAY(),"Overdue",IF($D199=TODAY(),"Due today","Upcoming")))</f>
        <v/>
      </c>
    </row>
    <row r="200" spans="1:6" ht="17.25" x14ac:dyDescent="0.4">
      <c r="A200" s="16" t="str">
        <f>IFERROR(IF(INDEX('Quote log'!$A$3:$A$202,MATCH(SMALL(Engine!$C$2:$C$201,ROWS($A$7:$A200)),Engine!$C$2:$C$201,0))="","",INDEX('Quote log'!$A$3:$A$202,MATCH(SMALL(Engine!$C$2:$C$201,ROWS($A$7:$A200)),Engine!$C$2:$C$201,0))),"")</f>
        <v/>
      </c>
      <c r="B200" s="16" t="str">
        <f>IFERROR(IF(INDEX('Quote log'!$C$3:$C$202,MATCH(SMALL(Engine!$C$2:$C$201,ROWS($A$7:$A200)),Engine!$C$2:$C$201,0))="","",INDEX('Quote log'!$C$3:$C$202,MATCH(SMALL(Engine!$C$2:$C$201,ROWS($A$7:$A200)),Engine!$C$2:$C$201,0))),"")</f>
        <v/>
      </c>
      <c r="C200" s="45" t="str">
        <f>IFERROR(IF(INDEX('Quote log'!$D$3:$D$202,MATCH(SMALL(Engine!$C$2:$C$201,ROWS($A$7:$A200)),Engine!$C$2:$C$201,0))="","",INDEX('Quote log'!$D$3:$D$202,MATCH(SMALL(Engine!$C$2:$C$201,ROWS($A$7:$A200)),Engine!$C$2:$C$201,0))),"")</f>
        <v/>
      </c>
      <c r="D200" s="46" t="str">
        <f>IFERROR(IF(INDEX('Quote log'!$G$3:$G$202,MATCH(SMALL(Engine!$C$2:$C$201,ROWS($A$7:$A200)),Engine!$C$2:$C$201,0))="","",INDEX('Quote log'!$G$3:$G$202,MATCH(SMALL(Engine!$C$2:$C$201,ROWS($A$7:$A200)),Engine!$C$2:$C$201,0))),"")</f>
        <v/>
      </c>
      <c r="E200" s="16" t="str">
        <f>IFERROR(IF(INDEX('Quote log'!$H$3:$H$202,MATCH(SMALL(Engine!$C$2:$C$201,ROWS($A$7:$A200)),Engine!$C$2:$C$201,0))="","",INDEX('Quote log'!$H$3:$H$202,MATCH(SMALL(Engine!$C$2:$C$201,ROWS($A$7:$A200)),Engine!$C$2:$C$201,0))),"")</f>
        <v/>
      </c>
      <c r="F200" s="16" t="str">
        <f t="shared" ca="1" si="6"/>
        <v/>
      </c>
    </row>
    <row r="201" spans="1:6" ht="17.25" x14ac:dyDescent="0.4">
      <c r="A201" s="16" t="str">
        <f>IFERROR(IF(INDEX('Quote log'!$A$3:$A$202,MATCH(SMALL(Engine!$C$2:$C$201,ROWS($A$7:$A201)),Engine!$C$2:$C$201,0))="","",INDEX('Quote log'!$A$3:$A$202,MATCH(SMALL(Engine!$C$2:$C$201,ROWS($A$7:$A201)),Engine!$C$2:$C$201,0))),"")</f>
        <v/>
      </c>
      <c r="B201" s="16" t="str">
        <f>IFERROR(IF(INDEX('Quote log'!$C$3:$C$202,MATCH(SMALL(Engine!$C$2:$C$201,ROWS($A$7:$A201)),Engine!$C$2:$C$201,0))="","",INDEX('Quote log'!$C$3:$C$202,MATCH(SMALL(Engine!$C$2:$C$201,ROWS($A$7:$A201)),Engine!$C$2:$C$201,0))),"")</f>
        <v/>
      </c>
      <c r="C201" s="45" t="str">
        <f>IFERROR(IF(INDEX('Quote log'!$D$3:$D$202,MATCH(SMALL(Engine!$C$2:$C$201,ROWS($A$7:$A201)),Engine!$C$2:$C$201,0))="","",INDEX('Quote log'!$D$3:$D$202,MATCH(SMALL(Engine!$C$2:$C$201,ROWS($A$7:$A201)),Engine!$C$2:$C$201,0))),"")</f>
        <v/>
      </c>
      <c r="D201" s="46" t="str">
        <f>IFERROR(IF(INDEX('Quote log'!$G$3:$G$202,MATCH(SMALL(Engine!$C$2:$C$201,ROWS($A$7:$A201)),Engine!$C$2:$C$201,0))="","",INDEX('Quote log'!$G$3:$G$202,MATCH(SMALL(Engine!$C$2:$C$201,ROWS($A$7:$A201)),Engine!$C$2:$C$201,0))),"")</f>
        <v/>
      </c>
      <c r="E201" s="16" t="str">
        <f>IFERROR(IF(INDEX('Quote log'!$H$3:$H$202,MATCH(SMALL(Engine!$C$2:$C$201,ROWS($A$7:$A201)),Engine!$C$2:$C$201,0))="","",INDEX('Quote log'!$H$3:$H$202,MATCH(SMALL(Engine!$C$2:$C$201,ROWS($A$7:$A201)),Engine!$C$2:$C$201,0))),"")</f>
        <v/>
      </c>
      <c r="F201" s="16" t="str">
        <f t="shared" ca="1" si="6"/>
        <v/>
      </c>
    </row>
    <row r="202" spans="1:6" ht="17.25" x14ac:dyDescent="0.4">
      <c r="A202" s="16" t="str">
        <f>IFERROR(IF(INDEX('Quote log'!$A$3:$A$202,MATCH(SMALL(Engine!$C$2:$C$201,ROWS($A$7:$A202)),Engine!$C$2:$C$201,0))="","",INDEX('Quote log'!$A$3:$A$202,MATCH(SMALL(Engine!$C$2:$C$201,ROWS($A$7:$A202)),Engine!$C$2:$C$201,0))),"")</f>
        <v/>
      </c>
      <c r="B202" s="16" t="str">
        <f>IFERROR(IF(INDEX('Quote log'!$C$3:$C$202,MATCH(SMALL(Engine!$C$2:$C$201,ROWS($A$7:$A202)),Engine!$C$2:$C$201,0))="","",INDEX('Quote log'!$C$3:$C$202,MATCH(SMALL(Engine!$C$2:$C$201,ROWS($A$7:$A202)),Engine!$C$2:$C$201,0))),"")</f>
        <v/>
      </c>
      <c r="C202" s="45" t="str">
        <f>IFERROR(IF(INDEX('Quote log'!$D$3:$D$202,MATCH(SMALL(Engine!$C$2:$C$201,ROWS($A$7:$A202)),Engine!$C$2:$C$201,0))="","",INDEX('Quote log'!$D$3:$D$202,MATCH(SMALL(Engine!$C$2:$C$201,ROWS($A$7:$A202)),Engine!$C$2:$C$201,0))),"")</f>
        <v/>
      </c>
      <c r="D202" s="46" t="str">
        <f>IFERROR(IF(INDEX('Quote log'!$G$3:$G$202,MATCH(SMALL(Engine!$C$2:$C$201,ROWS($A$7:$A202)),Engine!$C$2:$C$201,0))="","",INDEX('Quote log'!$G$3:$G$202,MATCH(SMALL(Engine!$C$2:$C$201,ROWS($A$7:$A202)),Engine!$C$2:$C$201,0))),"")</f>
        <v/>
      </c>
      <c r="E202" s="16" t="str">
        <f>IFERROR(IF(INDEX('Quote log'!$H$3:$H$202,MATCH(SMALL(Engine!$C$2:$C$201,ROWS($A$7:$A202)),Engine!$C$2:$C$201,0))="","",INDEX('Quote log'!$H$3:$H$202,MATCH(SMALL(Engine!$C$2:$C$201,ROWS($A$7:$A202)),Engine!$C$2:$C$201,0))),"")</f>
        <v/>
      </c>
      <c r="F202" s="16" t="str">
        <f t="shared" ca="1" si="6"/>
        <v/>
      </c>
    </row>
    <row r="203" spans="1:6" ht="17.25" x14ac:dyDescent="0.4">
      <c r="A203" s="16" t="str">
        <f>IFERROR(IF(INDEX('Quote log'!$A$3:$A$202,MATCH(SMALL(Engine!$C$2:$C$201,ROWS($A$7:$A203)),Engine!$C$2:$C$201,0))="","",INDEX('Quote log'!$A$3:$A$202,MATCH(SMALL(Engine!$C$2:$C$201,ROWS($A$7:$A203)),Engine!$C$2:$C$201,0))),"")</f>
        <v/>
      </c>
      <c r="B203" s="16" t="str">
        <f>IFERROR(IF(INDEX('Quote log'!$C$3:$C$202,MATCH(SMALL(Engine!$C$2:$C$201,ROWS($A$7:$A203)),Engine!$C$2:$C$201,0))="","",INDEX('Quote log'!$C$3:$C$202,MATCH(SMALL(Engine!$C$2:$C$201,ROWS($A$7:$A203)),Engine!$C$2:$C$201,0))),"")</f>
        <v/>
      </c>
      <c r="C203" s="45" t="str">
        <f>IFERROR(IF(INDEX('Quote log'!$D$3:$D$202,MATCH(SMALL(Engine!$C$2:$C$201,ROWS($A$7:$A203)),Engine!$C$2:$C$201,0))="","",INDEX('Quote log'!$D$3:$D$202,MATCH(SMALL(Engine!$C$2:$C$201,ROWS($A$7:$A203)),Engine!$C$2:$C$201,0))),"")</f>
        <v/>
      </c>
      <c r="D203" s="46" t="str">
        <f>IFERROR(IF(INDEX('Quote log'!$G$3:$G$202,MATCH(SMALL(Engine!$C$2:$C$201,ROWS($A$7:$A203)),Engine!$C$2:$C$201,0))="","",INDEX('Quote log'!$G$3:$G$202,MATCH(SMALL(Engine!$C$2:$C$201,ROWS($A$7:$A203)),Engine!$C$2:$C$201,0))),"")</f>
        <v/>
      </c>
      <c r="E203" s="16" t="str">
        <f>IFERROR(IF(INDEX('Quote log'!$H$3:$H$202,MATCH(SMALL(Engine!$C$2:$C$201,ROWS($A$7:$A203)),Engine!$C$2:$C$201,0))="","",INDEX('Quote log'!$H$3:$H$202,MATCH(SMALL(Engine!$C$2:$C$201,ROWS($A$7:$A203)),Engine!$C$2:$C$201,0))),"")</f>
        <v/>
      </c>
      <c r="F203" s="16" t="str">
        <f t="shared" ca="1" si="6"/>
        <v/>
      </c>
    </row>
    <row r="204" spans="1:6" ht="17.25" x14ac:dyDescent="0.4">
      <c r="A204" s="16" t="str">
        <f>IFERROR(IF(INDEX('Quote log'!$A$3:$A$202,MATCH(SMALL(Engine!$C$2:$C$201,ROWS($A$7:$A204)),Engine!$C$2:$C$201,0))="","",INDEX('Quote log'!$A$3:$A$202,MATCH(SMALL(Engine!$C$2:$C$201,ROWS($A$7:$A204)),Engine!$C$2:$C$201,0))),"")</f>
        <v/>
      </c>
      <c r="B204" s="16" t="str">
        <f>IFERROR(IF(INDEX('Quote log'!$C$3:$C$202,MATCH(SMALL(Engine!$C$2:$C$201,ROWS($A$7:$A204)),Engine!$C$2:$C$201,0))="","",INDEX('Quote log'!$C$3:$C$202,MATCH(SMALL(Engine!$C$2:$C$201,ROWS($A$7:$A204)),Engine!$C$2:$C$201,0))),"")</f>
        <v/>
      </c>
      <c r="C204" s="45" t="str">
        <f>IFERROR(IF(INDEX('Quote log'!$D$3:$D$202,MATCH(SMALL(Engine!$C$2:$C$201,ROWS($A$7:$A204)),Engine!$C$2:$C$201,0))="","",INDEX('Quote log'!$D$3:$D$202,MATCH(SMALL(Engine!$C$2:$C$201,ROWS($A$7:$A204)),Engine!$C$2:$C$201,0))),"")</f>
        <v/>
      </c>
      <c r="D204" s="46" t="str">
        <f>IFERROR(IF(INDEX('Quote log'!$G$3:$G$202,MATCH(SMALL(Engine!$C$2:$C$201,ROWS($A$7:$A204)),Engine!$C$2:$C$201,0))="","",INDEX('Quote log'!$G$3:$G$202,MATCH(SMALL(Engine!$C$2:$C$201,ROWS($A$7:$A204)),Engine!$C$2:$C$201,0))),"")</f>
        <v/>
      </c>
      <c r="E204" s="16" t="str">
        <f>IFERROR(IF(INDEX('Quote log'!$H$3:$H$202,MATCH(SMALL(Engine!$C$2:$C$201,ROWS($A$7:$A204)),Engine!$C$2:$C$201,0))="","",INDEX('Quote log'!$H$3:$H$202,MATCH(SMALL(Engine!$C$2:$C$201,ROWS($A$7:$A204)),Engine!$C$2:$C$201,0))),"")</f>
        <v/>
      </c>
      <c r="F204" s="16" t="str">
        <f t="shared" ca="1" si="6"/>
        <v/>
      </c>
    </row>
    <row r="205" spans="1:6" ht="17.25" x14ac:dyDescent="0.4">
      <c r="A205" s="16" t="str">
        <f>IFERROR(IF(INDEX('Quote log'!$A$3:$A$202,MATCH(SMALL(Engine!$C$2:$C$201,ROWS($A$7:$A205)),Engine!$C$2:$C$201,0))="","",INDEX('Quote log'!$A$3:$A$202,MATCH(SMALL(Engine!$C$2:$C$201,ROWS($A$7:$A205)),Engine!$C$2:$C$201,0))),"")</f>
        <v/>
      </c>
      <c r="B205" s="16" t="str">
        <f>IFERROR(IF(INDEX('Quote log'!$C$3:$C$202,MATCH(SMALL(Engine!$C$2:$C$201,ROWS($A$7:$A205)),Engine!$C$2:$C$201,0))="","",INDEX('Quote log'!$C$3:$C$202,MATCH(SMALL(Engine!$C$2:$C$201,ROWS($A$7:$A205)),Engine!$C$2:$C$201,0))),"")</f>
        <v/>
      </c>
      <c r="C205" s="45" t="str">
        <f>IFERROR(IF(INDEX('Quote log'!$D$3:$D$202,MATCH(SMALL(Engine!$C$2:$C$201,ROWS($A$7:$A205)),Engine!$C$2:$C$201,0))="","",INDEX('Quote log'!$D$3:$D$202,MATCH(SMALL(Engine!$C$2:$C$201,ROWS($A$7:$A205)),Engine!$C$2:$C$201,0))),"")</f>
        <v/>
      </c>
      <c r="D205" s="46" t="str">
        <f>IFERROR(IF(INDEX('Quote log'!$G$3:$G$202,MATCH(SMALL(Engine!$C$2:$C$201,ROWS($A$7:$A205)),Engine!$C$2:$C$201,0))="","",INDEX('Quote log'!$G$3:$G$202,MATCH(SMALL(Engine!$C$2:$C$201,ROWS($A$7:$A205)),Engine!$C$2:$C$201,0))),"")</f>
        <v/>
      </c>
      <c r="E205" s="16" t="str">
        <f>IFERROR(IF(INDEX('Quote log'!$H$3:$H$202,MATCH(SMALL(Engine!$C$2:$C$201,ROWS($A$7:$A205)),Engine!$C$2:$C$201,0))="","",INDEX('Quote log'!$H$3:$H$202,MATCH(SMALL(Engine!$C$2:$C$201,ROWS($A$7:$A205)),Engine!$C$2:$C$201,0))),"")</f>
        <v/>
      </c>
      <c r="F205" s="16" t="str">
        <f t="shared" ca="1" si="6"/>
        <v/>
      </c>
    </row>
    <row r="206" spans="1:6" ht="17.25" x14ac:dyDescent="0.4">
      <c r="A206" s="16" t="str">
        <f>IFERROR(IF(INDEX('Quote log'!$A$3:$A$202,MATCH(SMALL(Engine!$C$2:$C$201,ROWS($A$7:$A206)),Engine!$C$2:$C$201,0))="","",INDEX('Quote log'!$A$3:$A$202,MATCH(SMALL(Engine!$C$2:$C$201,ROWS($A$7:$A206)),Engine!$C$2:$C$201,0))),"")</f>
        <v/>
      </c>
      <c r="B206" s="16" t="str">
        <f>IFERROR(IF(INDEX('Quote log'!$C$3:$C$202,MATCH(SMALL(Engine!$C$2:$C$201,ROWS($A$7:$A206)),Engine!$C$2:$C$201,0))="","",INDEX('Quote log'!$C$3:$C$202,MATCH(SMALL(Engine!$C$2:$C$201,ROWS($A$7:$A206)),Engine!$C$2:$C$201,0))),"")</f>
        <v/>
      </c>
      <c r="C206" s="45" t="str">
        <f>IFERROR(IF(INDEX('Quote log'!$D$3:$D$202,MATCH(SMALL(Engine!$C$2:$C$201,ROWS($A$7:$A206)),Engine!$C$2:$C$201,0))="","",INDEX('Quote log'!$D$3:$D$202,MATCH(SMALL(Engine!$C$2:$C$201,ROWS($A$7:$A206)),Engine!$C$2:$C$201,0))),"")</f>
        <v/>
      </c>
      <c r="D206" s="46" t="str">
        <f>IFERROR(IF(INDEX('Quote log'!$G$3:$G$202,MATCH(SMALL(Engine!$C$2:$C$201,ROWS($A$7:$A206)),Engine!$C$2:$C$201,0))="","",INDEX('Quote log'!$G$3:$G$202,MATCH(SMALL(Engine!$C$2:$C$201,ROWS($A$7:$A206)),Engine!$C$2:$C$201,0))),"")</f>
        <v/>
      </c>
      <c r="E206" s="16" t="str">
        <f>IFERROR(IF(INDEX('Quote log'!$H$3:$H$202,MATCH(SMALL(Engine!$C$2:$C$201,ROWS($A$7:$A206)),Engine!$C$2:$C$201,0))="","",INDEX('Quote log'!$H$3:$H$202,MATCH(SMALL(Engine!$C$2:$C$201,ROWS($A$7:$A206)),Engine!$C$2:$C$201,0))),"")</f>
        <v/>
      </c>
      <c r="F206" s="16" t="str">
        <f t="shared" ca="1" si="6"/>
        <v/>
      </c>
    </row>
  </sheetData>
  <conditionalFormatting sqref="A7:F206">
    <cfRule type="expression" dxfId="7" priority="1">
      <formula>$F7="Overdue"</formula>
    </cfRule>
    <cfRule type="expression" dxfId="6" priority="2">
      <formula>$F7="Due today"</formula>
    </cfRule>
  </conditionalFormatting>
  <pageMargins left="0.75" right="0.75" top="1" bottom="1" header="0.5" footer="0.5"/>
  <pageSetup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F172A"/>
    <pageSetUpPr fitToPage="1"/>
  </sheetPr>
  <dimension ref="A1:H202"/>
  <sheetViews>
    <sheetView workbookViewId="0">
      <pane ySplit="2" topLeftCell="A3" activePane="bottomLeft" state="frozen"/>
      <selection pane="bottomLeft" activeCell="A3" sqref="A3:XFD6"/>
    </sheetView>
  </sheetViews>
  <sheetFormatPr defaultRowHeight="15" x14ac:dyDescent="0.25"/>
  <cols>
    <col min="1" max="1" width="11" customWidth="1"/>
    <col min="2" max="2" width="12" customWidth="1"/>
    <col min="3" max="3" width="26" customWidth="1"/>
    <col min="4" max="5" width="11" customWidth="1"/>
    <col min="6" max="6" width="12" customWidth="1"/>
    <col min="7" max="7" width="14" customWidth="1"/>
    <col min="8" max="8" width="40" customWidth="1"/>
  </cols>
  <sheetData>
    <row r="1" spans="1:8" ht="21.95" customHeight="1" x14ac:dyDescent="0.55000000000000004">
      <c r="A1" s="47" t="s">
        <v>92</v>
      </c>
      <c r="B1" s="7" t="s">
        <v>93</v>
      </c>
    </row>
    <row r="2" spans="1:8" ht="20.100000000000001" customHeight="1" x14ac:dyDescent="0.25">
      <c r="A2" s="15" t="s">
        <v>27</v>
      </c>
      <c r="B2" s="15" t="s">
        <v>30</v>
      </c>
      <c r="C2" s="15" t="s">
        <v>32</v>
      </c>
      <c r="D2" s="15" t="s">
        <v>88</v>
      </c>
      <c r="E2" s="15" t="s">
        <v>91</v>
      </c>
      <c r="F2" s="15" t="s">
        <v>94</v>
      </c>
      <c r="G2" s="15" t="s">
        <v>95</v>
      </c>
      <c r="H2" s="15" t="s">
        <v>96</v>
      </c>
    </row>
    <row r="3" spans="1:8" ht="17.25" x14ac:dyDescent="0.4">
      <c r="A3" s="16" t="s">
        <v>97</v>
      </c>
      <c r="B3" s="48">
        <v>46156</v>
      </c>
      <c r="C3" s="16" t="s">
        <v>98</v>
      </c>
      <c r="D3" s="45">
        <v>1840</v>
      </c>
      <c r="E3" s="16" t="s">
        <v>99</v>
      </c>
      <c r="F3" s="48">
        <v>46156</v>
      </c>
      <c r="G3" s="48"/>
      <c r="H3" s="16"/>
    </row>
    <row r="4" spans="1:8" ht="17.25" x14ac:dyDescent="0.4">
      <c r="A4" s="16" t="s">
        <v>100</v>
      </c>
      <c r="B4" s="48">
        <v>46163</v>
      </c>
      <c r="C4" s="16" t="s">
        <v>101</v>
      </c>
      <c r="D4" s="45">
        <v>4650</v>
      </c>
      <c r="E4" s="16" t="s">
        <v>102</v>
      </c>
      <c r="F4" s="48">
        <v>46163</v>
      </c>
      <c r="G4" s="48">
        <v>46178</v>
      </c>
      <c r="H4" s="16" t="s">
        <v>103</v>
      </c>
    </row>
    <row r="5" spans="1:8" ht="17.25" x14ac:dyDescent="0.4">
      <c r="A5" s="16" t="s">
        <v>104</v>
      </c>
      <c r="B5" s="48">
        <v>46169</v>
      </c>
      <c r="C5" s="16" t="s">
        <v>105</v>
      </c>
      <c r="D5" s="45">
        <v>760</v>
      </c>
      <c r="E5" s="16" t="s">
        <v>106</v>
      </c>
      <c r="F5" s="48">
        <v>46169</v>
      </c>
      <c r="G5" s="48"/>
      <c r="H5" s="16" t="s">
        <v>107</v>
      </c>
    </row>
    <row r="6" spans="1:8" ht="17.25" x14ac:dyDescent="0.4">
      <c r="A6" s="16" t="s">
        <v>108</v>
      </c>
      <c r="B6" s="48">
        <v>46175</v>
      </c>
      <c r="C6" s="16" t="s">
        <v>109</v>
      </c>
      <c r="D6" s="45">
        <v>2310</v>
      </c>
      <c r="E6" s="16" t="s">
        <v>102</v>
      </c>
      <c r="F6" s="48">
        <v>46176</v>
      </c>
      <c r="G6" s="48">
        <v>46185</v>
      </c>
      <c r="H6" s="16" t="s">
        <v>110</v>
      </c>
    </row>
    <row r="7" spans="1:8" ht="17.25" x14ac:dyDescent="0.4">
      <c r="A7" s="16"/>
      <c r="B7" s="48"/>
      <c r="C7" s="16"/>
      <c r="D7" s="45"/>
      <c r="E7" s="16"/>
      <c r="F7" s="48"/>
      <c r="G7" s="48"/>
      <c r="H7" s="16"/>
    </row>
    <row r="8" spans="1:8" ht="17.25" x14ac:dyDescent="0.4">
      <c r="A8" s="16"/>
      <c r="B8" s="48"/>
      <c r="C8" s="16"/>
      <c r="D8" s="45"/>
      <c r="E8" s="16"/>
      <c r="F8" s="48"/>
      <c r="G8" s="48"/>
      <c r="H8" s="16"/>
    </row>
    <row r="9" spans="1:8" ht="17.25" x14ac:dyDescent="0.4">
      <c r="A9" s="16"/>
      <c r="B9" s="48"/>
      <c r="C9" s="16"/>
      <c r="D9" s="45"/>
      <c r="E9" s="16"/>
      <c r="F9" s="48"/>
      <c r="G9" s="48"/>
      <c r="H9" s="16"/>
    </row>
    <row r="10" spans="1:8" ht="17.25" x14ac:dyDescent="0.4">
      <c r="A10" s="16"/>
      <c r="B10" s="48"/>
      <c r="C10" s="16"/>
      <c r="D10" s="45"/>
      <c r="E10" s="16"/>
      <c r="F10" s="48"/>
      <c r="G10" s="48"/>
      <c r="H10" s="16"/>
    </row>
    <row r="11" spans="1:8" ht="17.25" x14ac:dyDescent="0.4">
      <c r="A11" s="16"/>
      <c r="B11" s="48"/>
      <c r="C11" s="16"/>
      <c r="D11" s="45"/>
      <c r="E11" s="16"/>
      <c r="F11" s="48"/>
      <c r="G11" s="48"/>
      <c r="H11" s="16"/>
    </row>
    <row r="12" spans="1:8" ht="17.25" x14ac:dyDescent="0.4">
      <c r="A12" s="16"/>
      <c r="B12" s="48"/>
      <c r="C12" s="16"/>
      <c r="D12" s="45"/>
      <c r="E12" s="16"/>
      <c r="F12" s="48"/>
      <c r="G12" s="48"/>
      <c r="H12" s="16"/>
    </row>
    <row r="13" spans="1:8" ht="17.25" x14ac:dyDescent="0.4">
      <c r="A13" s="16"/>
      <c r="B13" s="48"/>
      <c r="C13" s="16"/>
      <c r="D13" s="45"/>
      <c r="E13" s="16"/>
      <c r="F13" s="48"/>
      <c r="G13" s="48"/>
      <c r="H13" s="16"/>
    </row>
    <row r="14" spans="1:8" ht="17.25" x14ac:dyDescent="0.4">
      <c r="A14" s="16"/>
      <c r="B14" s="48"/>
      <c r="C14" s="16"/>
      <c r="D14" s="45"/>
      <c r="E14" s="16"/>
      <c r="F14" s="48"/>
      <c r="G14" s="48"/>
      <c r="H14" s="16"/>
    </row>
    <row r="15" spans="1:8" ht="17.25" x14ac:dyDescent="0.4">
      <c r="A15" s="16"/>
      <c r="B15" s="48"/>
      <c r="C15" s="16"/>
      <c r="D15" s="45"/>
      <c r="E15" s="16"/>
      <c r="F15" s="48"/>
      <c r="G15" s="48"/>
      <c r="H15" s="16"/>
    </row>
    <row r="16" spans="1:8" ht="17.25" x14ac:dyDescent="0.4">
      <c r="A16" s="16"/>
      <c r="B16" s="48"/>
      <c r="C16" s="16"/>
      <c r="D16" s="45"/>
      <c r="E16" s="16"/>
      <c r="F16" s="48"/>
      <c r="G16" s="48"/>
      <c r="H16" s="16"/>
    </row>
    <row r="17" spans="1:8" ht="17.25" x14ac:dyDescent="0.4">
      <c r="A17" s="16"/>
      <c r="B17" s="48"/>
      <c r="C17" s="16"/>
      <c r="D17" s="45"/>
      <c r="E17" s="16"/>
      <c r="F17" s="48"/>
      <c r="G17" s="48"/>
      <c r="H17" s="16"/>
    </row>
    <row r="18" spans="1:8" ht="17.25" x14ac:dyDescent="0.4">
      <c r="A18" s="16"/>
      <c r="B18" s="48"/>
      <c r="C18" s="16"/>
      <c r="D18" s="45"/>
      <c r="E18" s="16"/>
      <c r="F18" s="48"/>
      <c r="G18" s="48"/>
      <c r="H18" s="16"/>
    </row>
    <row r="19" spans="1:8" ht="17.25" x14ac:dyDescent="0.4">
      <c r="A19" s="16"/>
      <c r="B19" s="48"/>
      <c r="C19" s="16"/>
      <c r="D19" s="45"/>
      <c r="E19" s="16"/>
      <c r="F19" s="48"/>
      <c r="G19" s="48"/>
      <c r="H19" s="16"/>
    </row>
    <row r="20" spans="1:8" ht="17.25" x14ac:dyDescent="0.4">
      <c r="A20" s="16"/>
      <c r="B20" s="48"/>
      <c r="C20" s="16"/>
      <c r="D20" s="45"/>
      <c r="E20" s="16"/>
      <c r="F20" s="48"/>
      <c r="G20" s="48"/>
      <c r="H20" s="16"/>
    </row>
    <row r="21" spans="1:8" ht="17.25" x14ac:dyDescent="0.4">
      <c r="A21" s="16"/>
      <c r="B21" s="48"/>
      <c r="C21" s="16"/>
      <c r="D21" s="45"/>
      <c r="E21" s="16"/>
      <c r="F21" s="48"/>
      <c r="G21" s="48"/>
      <c r="H21" s="16"/>
    </row>
    <row r="22" spans="1:8" ht="17.25" x14ac:dyDescent="0.4">
      <c r="A22" s="16"/>
      <c r="B22" s="48"/>
      <c r="C22" s="16"/>
      <c r="D22" s="45"/>
      <c r="E22" s="16"/>
      <c r="F22" s="48"/>
      <c r="G22" s="48"/>
      <c r="H22" s="16"/>
    </row>
    <row r="23" spans="1:8" ht="17.25" x14ac:dyDescent="0.4">
      <c r="A23" s="16"/>
      <c r="B23" s="48"/>
      <c r="C23" s="16"/>
      <c r="D23" s="45"/>
      <c r="E23" s="16"/>
      <c r="F23" s="48"/>
      <c r="G23" s="48"/>
      <c r="H23" s="16"/>
    </row>
    <row r="24" spans="1:8" ht="17.25" x14ac:dyDescent="0.4">
      <c r="A24" s="16"/>
      <c r="B24" s="48"/>
      <c r="C24" s="16"/>
      <c r="D24" s="45"/>
      <c r="E24" s="16"/>
      <c r="F24" s="48"/>
      <c r="G24" s="48"/>
      <c r="H24" s="16"/>
    </row>
    <row r="25" spans="1:8" ht="17.25" x14ac:dyDescent="0.4">
      <c r="A25" s="16"/>
      <c r="B25" s="48"/>
      <c r="C25" s="16"/>
      <c r="D25" s="45"/>
      <c r="E25" s="16"/>
      <c r="F25" s="48"/>
      <c r="G25" s="48"/>
      <c r="H25" s="16"/>
    </row>
    <row r="26" spans="1:8" ht="17.25" x14ac:dyDescent="0.4">
      <c r="A26" s="16"/>
      <c r="B26" s="48"/>
      <c r="C26" s="16"/>
      <c r="D26" s="45"/>
      <c r="E26" s="16"/>
      <c r="F26" s="48"/>
      <c r="G26" s="48"/>
      <c r="H26" s="16"/>
    </row>
    <row r="27" spans="1:8" ht="17.25" x14ac:dyDescent="0.4">
      <c r="A27" s="16"/>
      <c r="B27" s="48"/>
      <c r="C27" s="16"/>
      <c r="D27" s="45"/>
      <c r="E27" s="16"/>
      <c r="F27" s="48"/>
      <c r="G27" s="48"/>
      <c r="H27" s="16"/>
    </row>
    <row r="28" spans="1:8" ht="17.25" x14ac:dyDescent="0.4">
      <c r="A28" s="16"/>
      <c r="B28" s="48"/>
      <c r="C28" s="16"/>
      <c r="D28" s="45"/>
      <c r="E28" s="16"/>
      <c r="F28" s="48"/>
      <c r="G28" s="48"/>
      <c r="H28" s="16"/>
    </row>
    <row r="29" spans="1:8" ht="17.25" x14ac:dyDescent="0.4">
      <c r="A29" s="16"/>
      <c r="B29" s="48"/>
      <c r="C29" s="16"/>
      <c r="D29" s="45"/>
      <c r="E29" s="16"/>
      <c r="F29" s="48"/>
      <c r="G29" s="48"/>
      <c r="H29" s="16"/>
    </row>
    <row r="30" spans="1:8" ht="17.25" x14ac:dyDescent="0.4">
      <c r="A30" s="16"/>
      <c r="B30" s="48"/>
      <c r="C30" s="16"/>
      <c r="D30" s="45"/>
      <c r="E30" s="16"/>
      <c r="F30" s="48"/>
      <c r="G30" s="48"/>
      <c r="H30" s="16"/>
    </row>
    <row r="31" spans="1:8" ht="17.25" x14ac:dyDescent="0.4">
      <c r="A31" s="16"/>
      <c r="B31" s="48"/>
      <c r="C31" s="16"/>
      <c r="D31" s="45"/>
      <c r="E31" s="16"/>
      <c r="F31" s="48"/>
      <c r="G31" s="48"/>
      <c r="H31" s="16"/>
    </row>
    <row r="32" spans="1:8" ht="17.25" x14ac:dyDescent="0.4">
      <c r="A32" s="16"/>
      <c r="B32" s="48"/>
      <c r="C32" s="16"/>
      <c r="D32" s="45"/>
      <c r="E32" s="16"/>
      <c r="F32" s="48"/>
      <c r="G32" s="48"/>
      <c r="H32" s="16"/>
    </row>
    <row r="33" spans="1:8" ht="17.25" x14ac:dyDescent="0.4">
      <c r="A33" s="16"/>
      <c r="B33" s="48"/>
      <c r="C33" s="16"/>
      <c r="D33" s="45"/>
      <c r="E33" s="16"/>
      <c r="F33" s="48"/>
      <c r="G33" s="48"/>
      <c r="H33" s="16"/>
    </row>
    <row r="34" spans="1:8" ht="17.25" x14ac:dyDescent="0.4">
      <c r="A34" s="16"/>
      <c r="B34" s="48"/>
      <c r="C34" s="16"/>
      <c r="D34" s="45"/>
      <c r="E34" s="16"/>
      <c r="F34" s="48"/>
      <c r="G34" s="48"/>
      <c r="H34" s="16"/>
    </row>
    <row r="35" spans="1:8" ht="17.25" x14ac:dyDescent="0.4">
      <c r="A35" s="16"/>
      <c r="B35" s="48"/>
      <c r="C35" s="16"/>
      <c r="D35" s="45"/>
      <c r="E35" s="16"/>
      <c r="F35" s="48"/>
      <c r="G35" s="48"/>
      <c r="H35" s="16"/>
    </row>
    <row r="36" spans="1:8" ht="17.25" x14ac:dyDescent="0.4">
      <c r="A36" s="16"/>
      <c r="B36" s="48"/>
      <c r="C36" s="16"/>
      <c r="D36" s="45"/>
      <c r="E36" s="16"/>
      <c r="F36" s="48"/>
      <c r="G36" s="48"/>
      <c r="H36" s="16"/>
    </row>
    <row r="37" spans="1:8" ht="17.25" x14ac:dyDescent="0.4">
      <c r="A37" s="16"/>
      <c r="B37" s="48"/>
      <c r="C37" s="16"/>
      <c r="D37" s="45"/>
      <c r="E37" s="16"/>
      <c r="F37" s="48"/>
      <c r="G37" s="48"/>
      <c r="H37" s="16"/>
    </row>
    <row r="38" spans="1:8" ht="17.25" x14ac:dyDescent="0.4">
      <c r="A38" s="16"/>
      <c r="B38" s="48"/>
      <c r="C38" s="16"/>
      <c r="D38" s="45"/>
      <c r="E38" s="16"/>
      <c r="F38" s="48"/>
      <c r="G38" s="48"/>
      <c r="H38" s="16"/>
    </row>
    <row r="39" spans="1:8" ht="17.25" x14ac:dyDescent="0.4">
      <c r="A39" s="16"/>
      <c r="B39" s="48"/>
      <c r="C39" s="16"/>
      <c r="D39" s="45"/>
      <c r="E39" s="16"/>
      <c r="F39" s="48"/>
      <c r="G39" s="48"/>
      <c r="H39" s="16"/>
    </row>
    <row r="40" spans="1:8" ht="17.25" x14ac:dyDescent="0.4">
      <c r="A40" s="16"/>
      <c r="B40" s="48"/>
      <c r="C40" s="16"/>
      <c r="D40" s="45"/>
      <c r="E40" s="16"/>
      <c r="F40" s="48"/>
      <c r="G40" s="48"/>
      <c r="H40" s="16"/>
    </row>
    <row r="41" spans="1:8" ht="17.25" x14ac:dyDescent="0.4">
      <c r="A41" s="16"/>
      <c r="B41" s="48"/>
      <c r="C41" s="16"/>
      <c r="D41" s="45"/>
      <c r="E41" s="16"/>
      <c r="F41" s="48"/>
      <c r="G41" s="48"/>
      <c r="H41" s="16"/>
    </row>
    <row r="42" spans="1:8" ht="17.25" x14ac:dyDescent="0.4">
      <c r="A42" s="16"/>
      <c r="B42" s="48"/>
      <c r="C42" s="16"/>
      <c r="D42" s="45"/>
      <c r="E42" s="16"/>
      <c r="F42" s="48"/>
      <c r="G42" s="48"/>
      <c r="H42" s="16"/>
    </row>
    <row r="43" spans="1:8" ht="17.25" x14ac:dyDescent="0.4">
      <c r="A43" s="16"/>
      <c r="B43" s="48"/>
      <c r="C43" s="16"/>
      <c r="D43" s="45"/>
      <c r="E43" s="16"/>
      <c r="F43" s="48"/>
      <c r="G43" s="48"/>
      <c r="H43" s="16"/>
    </row>
    <row r="44" spans="1:8" ht="17.25" x14ac:dyDescent="0.4">
      <c r="A44" s="16"/>
      <c r="B44" s="48"/>
      <c r="C44" s="16"/>
      <c r="D44" s="45"/>
      <c r="E44" s="16"/>
      <c r="F44" s="48"/>
      <c r="G44" s="48"/>
      <c r="H44" s="16"/>
    </row>
    <row r="45" spans="1:8" ht="17.25" x14ac:dyDescent="0.4">
      <c r="A45" s="16"/>
      <c r="B45" s="48"/>
      <c r="C45" s="16"/>
      <c r="D45" s="45"/>
      <c r="E45" s="16"/>
      <c r="F45" s="48"/>
      <c r="G45" s="48"/>
      <c r="H45" s="16"/>
    </row>
    <row r="46" spans="1:8" ht="17.25" x14ac:dyDescent="0.4">
      <c r="A46" s="16"/>
      <c r="B46" s="48"/>
      <c r="C46" s="16"/>
      <c r="D46" s="45"/>
      <c r="E46" s="16"/>
      <c r="F46" s="48"/>
      <c r="G46" s="48"/>
      <c r="H46" s="16"/>
    </row>
    <row r="47" spans="1:8" ht="17.25" x14ac:dyDescent="0.4">
      <c r="A47" s="16"/>
      <c r="B47" s="48"/>
      <c r="C47" s="16"/>
      <c r="D47" s="45"/>
      <c r="E47" s="16"/>
      <c r="F47" s="48"/>
      <c r="G47" s="48"/>
      <c r="H47" s="16"/>
    </row>
    <row r="48" spans="1:8" ht="17.25" x14ac:dyDescent="0.4">
      <c r="A48" s="16"/>
      <c r="B48" s="48"/>
      <c r="C48" s="16"/>
      <c r="D48" s="45"/>
      <c r="E48" s="16"/>
      <c r="F48" s="48"/>
      <c r="G48" s="48"/>
      <c r="H48" s="16"/>
    </row>
    <row r="49" spans="1:8" ht="17.25" x14ac:dyDescent="0.4">
      <c r="A49" s="16"/>
      <c r="B49" s="48"/>
      <c r="C49" s="16"/>
      <c r="D49" s="45"/>
      <c r="E49" s="16"/>
      <c r="F49" s="48"/>
      <c r="G49" s="48"/>
      <c r="H49" s="16"/>
    </row>
    <row r="50" spans="1:8" ht="17.25" x14ac:dyDescent="0.4">
      <c r="A50" s="16"/>
      <c r="B50" s="48"/>
      <c r="C50" s="16"/>
      <c r="D50" s="45"/>
      <c r="E50" s="16"/>
      <c r="F50" s="48"/>
      <c r="G50" s="48"/>
      <c r="H50" s="16"/>
    </row>
    <row r="51" spans="1:8" ht="17.25" x14ac:dyDescent="0.4">
      <c r="A51" s="16"/>
      <c r="B51" s="48"/>
      <c r="C51" s="16"/>
      <c r="D51" s="45"/>
      <c r="E51" s="16"/>
      <c r="F51" s="48"/>
      <c r="G51" s="48"/>
      <c r="H51" s="16"/>
    </row>
    <row r="52" spans="1:8" ht="17.25" x14ac:dyDescent="0.4">
      <c r="A52" s="16"/>
      <c r="B52" s="48"/>
      <c r="C52" s="16"/>
      <c r="D52" s="45"/>
      <c r="E52" s="16"/>
      <c r="F52" s="48"/>
      <c r="G52" s="48"/>
      <c r="H52" s="16"/>
    </row>
    <row r="53" spans="1:8" ht="17.25" x14ac:dyDescent="0.4">
      <c r="A53" s="16"/>
      <c r="B53" s="48"/>
      <c r="C53" s="16"/>
      <c r="D53" s="45"/>
      <c r="E53" s="16"/>
      <c r="F53" s="48"/>
      <c r="G53" s="48"/>
      <c r="H53" s="16"/>
    </row>
    <row r="54" spans="1:8" ht="17.25" x14ac:dyDescent="0.4">
      <c r="A54" s="16"/>
      <c r="B54" s="48"/>
      <c r="C54" s="16"/>
      <c r="D54" s="45"/>
      <c r="E54" s="16"/>
      <c r="F54" s="48"/>
      <c r="G54" s="48"/>
      <c r="H54" s="16"/>
    </row>
    <row r="55" spans="1:8" ht="17.25" x14ac:dyDescent="0.4">
      <c r="A55" s="16"/>
      <c r="B55" s="48"/>
      <c r="C55" s="16"/>
      <c r="D55" s="45"/>
      <c r="E55" s="16"/>
      <c r="F55" s="48"/>
      <c r="G55" s="48"/>
      <c r="H55" s="16"/>
    </row>
    <row r="56" spans="1:8" ht="17.25" x14ac:dyDescent="0.4">
      <c r="A56" s="16"/>
      <c r="B56" s="48"/>
      <c r="C56" s="16"/>
      <c r="D56" s="45"/>
      <c r="E56" s="16"/>
      <c r="F56" s="48"/>
      <c r="G56" s="48"/>
      <c r="H56" s="16"/>
    </row>
    <row r="57" spans="1:8" ht="17.25" x14ac:dyDescent="0.4">
      <c r="A57" s="16"/>
      <c r="B57" s="48"/>
      <c r="C57" s="16"/>
      <c r="D57" s="45"/>
      <c r="E57" s="16"/>
      <c r="F57" s="48"/>
      <c r="G57" s="48"/>
      <c r="H57" s="16"/>
    </row>
    <row r="58" spans="1:8" ht="17.25" x14ac:dyDescent="0.4">
      <c r="A58" s="16"/>
      <c r="B58" s="48"/>
      <c r="C58" s="16"/>
      <c r="D58" s="45"/>
      <c r="E58" s="16"/>
      <c r="F58" s="48"/>
      <c r="G58" s="48"/>
      <c r="H58" s="16"/>
    </row>
    <row r="59" spans="1:8" ht="17.25" x14ac:dyDescent="0.4">
      <c r="A59" s="16"/>
      <c r="B59" s="48"/>
      <c r="C59" s="16"/>
      <c r="D59" s="45"/>
      <c r="E59" s="16"/>
      <c r="F59" s="48"/>
      <c r="G59" s="48"/>
      <c r="H59" s="16"/>
    </row>
    <row r="60" spans="1:8" ht="17.25" x14ac:dyDescent="0.4">
      <c r="A60" s="16"/>
      <c r="B60" s="48"/>
      <c r="C60" s="16"/>
      <c r="D60" s="45"/>
      <c r="E60" s="16"/>
      <c r="F60" s="48"/>
      <c r="G60" s="48"/>
      <c r="H60" s="16"/>
    </row>
    <row r="61" spans="1:8" ht="17.25" x14ac:dyDescent="0.4">
      <c r="A61" s="16"/>
      <c r="B61" s="48"/>
      <c r="C61" s="16"/>
      <c r="D61" s="45"/>
      <c r="E61" s="16"/>
      <c r="F61" s="48"/>
      <c r="G61" s="48"/>
      <c r="H61" s="16"/>
    </row>
    <row r="62" spans="1:8" ht="17.25" x14ac:dyDescent="0.4">
      <c r="A62" s="16"/>
      <c r="B62" s="48"/>
      <c r="C62" s="16"/>
      <c r="D62" s="45"/>
      <c r="E62" s="16"/>
      <c r="F62" s="48"/>
      <c r="G62" s="48"/>
      <c r="H62" s="16"/>
    </row>
    <row r="63" spans="1:8" ht="17.25" x14ac:dyDescent="0.4">
      <c r="A63" s="16"/>
      <c r="B63" s="48"/>
      <c r="C63" s="16"/>
      <c r="D63" s="45"/>
      <c r="E63" s="16"/>
      <c r="F63" s="48"/>
      <c r="G63" s="48"/>
      <c r="H63" s="16"/>
    </row>
    <row r="64" spans="1:8" ht="17.25" x14ac:dyDescent="0.4">
      <c r="A64" s="16"/>
      <c r="B64" s="48"/>
      <c r="C64" s="16"/>
      <c r="D64" s="45"/>
      <c r="E64" s="16"/>
      <c r="F64" s="48"/>
      <c r="G64" s="48"/>
      <c r="H64" s="16"/>
    </row>
    <row r="65" spans="1:8" ht="17.25" x14ac:dyDescent="0.4">
      <c r="A65" s="16"/>
      <c r="B65" s="48"/>
      <c r="C65" s="16"/>
      <c r="D65" s="45"/>
      <c r="E65" s="16"/>
      <c r="F65" s="48"/>
      <c r="G65" s="48"/>
      <c r="H65" s="16"/>
    </row>
    <row r="66" spans="1:8" ht="17.25" x14ac:dyDescent="0.4">
      <c r="A66" s="16"/>
      <c r="B66" s="48"/>
      <c r="C66" s="16"/>
      <c r="D66" s="45"/>
      <c r="E66" s="16"/>
      <c r="F66" s="48"/>
      <c r="G66" s="48"/>
      <c r="H66" s="16"/>
    </row>
    <row r="67" spans="1:8" ht="17.25" x14ac:dyDescent="0.4">
      <c r="A67" s="16"/>
      <c r="B67" s="48"/>
      <c r="C67" s="16"/>
      <c r="D67" s="45"/>
      <c r="E67" s="16"/>
      <c r="F67" s="48"/>
      <c r="G67" s="48"/>
      <c r="H67" s="16"/>
    </row>
    <row r="68" spans="1:8" ht="17.25" x14ac:dyDescent="0.4">
      <c r="A68" s="16"/>
      <c r="B68" s="48"/>
      <c r="C68" s="16"/>
      <c r="D68" s="45"/>
      <c r="E68" s="16"/>
      <c r="F68" s="48"/>
      <c r="G68" s="48"/>
      <c r="H68" s="16"/>
    </row>
    <row r="69" spans="1:8" ht="17.25" x14ac:dyDescent="0.4">
      <c r="A69" s="16"/>
      <c r="B69" s="48"/>
      <c r="C69" s="16"/>
      <c r="D69" s="45"/>
      <c r="E69" s="16"/>
      <c r="F69" s="48"/>
      <c r="G69" s="48"/>
      <c r="H69" s="16"/>
    </row>
    <row r="70" spans="1:8" ht="17.25" x14ac:dyDescent="0.4">
      <c r="A70" s="16"/>
      <c r="B70" s="48"/>
      <c r="C70" s="16"/>
      <c r="D70" s="45"/>
      <c r="E70" s="16"/>
      <c r="F70" s="48"/>
      <c r="G70" s="48"/>
      <c r="H70" s="16"/>
    </row>
    <row r="71" spans="1:8" ht="17.25" x14ac:dyDescent="0.4">
      <c r="A71" s="16"/>
      <c r="B71" s="48"/>
      <c r="C71" s="16"/>
      <c r="D71" s="45"/>
      <c r="E71" s="16"/>
      <c r="F71" s="48"/>
      <c r="G71" s="48"/>
      <c r="H71" s="16"/>
    </row>
    <row r="72" spans="1:8" ht="17.25" x14ac:dyDescent="0.4">
      <c r="A72" s="16"/>
      <c r="B72" s="48"/>
      <c r="C72" s="16"/>
      <c r="D72" s="45"/>
      <c r="E72" s="16"/>
      <c r="F72" s="48"/>
      <c r="G72" s="48"/>
      <c r="H72" s="16"/>
    </row>
    <row r="73" spans="1:8" ht="17.25" x14ac:dyDescent="0.4">
      <c r="A73" s="16"/>
      <c r="B73" s="48"/>
      <c r="C73" s="16"/>
      <c r="D73" s="45"/>
      <c r="E73" s="16"/>
      <c r="F73" s="48"/>
      <c r="G73" s="48"/>
      <c r="H73" s="16"/>
    </row>
    <row r="74" spans="1:8" ht="17.25" x14ac:dyDescent="0.4">
      <c r="A74" s="16"/>
      <c r="B74" s="48"/>
      <c r="C74" s="16"/>
      <c r="D74" s="45"/>
      <c r="E74" s="16"/>
      <c r="F74" s="48"/>
      <c r="G74" s="48"/>
      <c r="H74" s="16"/>
    </row>
    <row r="75" spans="1:8" ht="17.25" x14ac:dyDescent="0.4">
      <c r="A75" s="16"/>
      <c r="B75" s="48"/>
      <c r="C75" s="16"/>
      <c r="D75" s="45"/>
      <c r="E75" s="16"/>
      <c r="F75" s="48"/>
      <c r="G75" s="48"/>
      <c r="H75" s="16"/>
    </row>
    <row r="76" spans="1:8" ht="17.25" x14ac:dyDescent="0.4">
      <c r="A76" s="16"/>
      <c r="B76" s="48"/>
      <c r="C76" s="16"/>
      <c r="D76" s="45"/>
      <c r="E76" s="16"/>
      <c r="F76" s="48"/>
      <c r="G76" s="48"/>
      <c r="H76" s="16"/>
    </row>
    <row r="77" spans="1:8" ht="17.25" x14ac:dyDescent="0.4">
      <c r="A77" s="16"/>
      <c r="B77" s="48"/>
      <c r="C77" s="16"/>
      <c r="D77" s="45"/>
      <c r="E77" s="16"/>
      <c r="F77" s="48"/>
      <c r="G77" s="48"/>
      <c r="H77" s="16"/>
    </row>
    <row r="78" spans="1:8" ht="17.25" x14ac:dyDescent="0.4">
      <c r="A78" s="16"/>
      <c r="B78" s="48"/>
      <c r="C78" s="16"/>
      <c r="D78" s="45"/>
      <c r="E78" s="16"/>
      <c r="F78" s="48"/>
      <c r="G78" s="48"/>
      <c r="H78" s="16"/>
    </row>
    <row r="79" spans="1:8" ht="17.25" x14ac:dyDescent="0.4">
      <c r="A79" s="16"/>
      <c r="B79" s="48"/>
      <c r="C79" s="16"/>
      <c r="D79" s="45"/>
      <c r="E79" s="16"/>
      <c r="F79" s="48"/>
      <c r="G79" s="48"/>
      <c r="H79" s="16"/>
    </row>
    <row r="80" spans="1:8" ht="17.25" x14ac:dyDescent="0.4">
      <c r="A80" s="16"/>
      <c r="B80" s="48"/>
      <c r="C80" s="16"/>
      <c r="D80" s="45"/>
      <c r="E80" s="16"/>
      <c r="F80" s="48"/>
      <c r="G80" s="48"/>
      <c r="H80" s="16"/>
    </row>
    <row r="81" spans="1:8" ht="17.25" x14ac:dyDescent="0.4">
      <c r="A81" s="16"/>
      <c r="B81" s="48"/>
      <c r="C81" s="16"/>
      <c r="D81" s="45"/>
      <c r="E81" s="16"/>
      <c r="F81" s="48"/>
      <c r="G81" s="48"/>
      <c r="H81" s="16"/>
    </row>
    <row r="82" spans="1:8" ht="17.25" x14ac:dyDescent="0.4">
      <c r="A82" s="16"/>
      <c r="B82" s="48"/>
      <c r="C82" s="16"/>
      <c r="D82" s="45"/>
      <c r="E82" s="16"/>
      <c r="F82" s="48"/>
      <c r="G82" s="48"/>
      <c r="H82" s="16"/>
    </row>
    <row r="83" spans="1:8" ht="17.25" x14ac:dyDescent="0.4">
      <c r="A83" s="16"/>
      <c r="B83" s="48"/>
      <c r="C83" s="16"/>
      <c r="D83" s="45"/>
      <c r="E83" s="16"/>
      <c r="F83" s="48"/>
      <c r="G83" s="48"/>
      <c r="H83" s="16"/>
    </row>
    <row r="84" spans="1:8" ht="17.25" x14ac:dyDescent="0.4">
      <c r="A84" s="16"/>
      <c r="B84" s="48"/>
      <c r="C84" s="16"/>
      <c r="D84" s="45"/>
      <c r="E84" s="16"/>
      <c r="F84" s="48"/>
      <c r="G84" s="48"/>
      <c r="H84" s="16"/>
    </row>
    <row r="85" spans="1:8" ht="17.25" x14ac:dyDescent="0.4">
      <c r="A85" s="16"/>
      <c r="B85" s="48"/>
      <c r="C85" s="16"/>
      <c r="D85" s="45"/>
      <c r="E85" s="16"/>
      <c r="F85" s="48"/>
      <c r="G85" s="48"/>
      <c r="H85" s="16"/>
    </row>
    <row r="86" spans="1:8" ht="17.25" x14ac:dyDescent="0.4">
      <c r="A86" s="16"/>
      <c r="B86" s="48"/>
      <c r="C86" s="16"/>
      <c r="D86" s="45"/>
      <c r="E86" s="16"/>
      <c r="F86" s="48"/>
      <c r="G86" s="48"/>
      <c r="H86" s="16"/>
    </row>
    <row r="87" spans="1:8" ht="17.25" x14ac:dyDescent="0.4">
      <c r="A87" s="16"/>
      <c r="B87" s="48"/>
      <c r="C87" s="16"/>
      <c r="D87" s="45"/>
      <c r="E87" s="16"/>
      <c r="F87" s="48"/>
      <c r="G87" s="48"/>
      <c r="H87" s="16"/>
    </row>
    <row r="88" spans="1:8" ht="17.25" x14ac:dyDescent="0.4">
      <c r="A88" s="16"/>
      <c r="B88" s="48"/>
      <c r="C88" s="16"/>
      <c r="D88" s="45"/>
      <c r="E88" s="16"/>
      <c r="F88" s="48"/>
      <c r="G88" s="48"/>
      <c r="H88" s="16"/>
    </row>
    <row r="89" spans="1:8" ht="17.25" x14ac:dyDescent="0.4">
      <c r="A89" s="16"/>
      <c r="B89" s="48"/>
      <c r="C89" s="16"/>
      <c r="D89" s="45"/>
      <c r="E89" s="16"/>
      <c r="F89" s="48"/>
      <c r="G89" s="48"/>
      <c r="H89" s="16"/>
    </row>
    <row r="90" spans="1:8" ht="17.25" x14ac:dyDescent="0.4">
      <c r="A90" s="16"/>
      <c r="B90" s="48"/>
      <c r="C90" s="16"/>
      <c r="D90" s="45"/>
      <c r="E90" s="16"/>
      <c r="F90" s="48"/>
      <c r="G90" s="48"/>
      <c r="H90" s="16"/>
    </row>
    <row r="91" spans="1:8" ht="17.25" x14ac:dyDescent="0.4">
      <c r="A91" s="16"/>
      <c r="B91" s="48"/>
      <c r="C91" s="16"/>
      <c r="D91" s="45"/>
      <c r="E91" s="16"/>
      <c r="F91" s="48"/>
      <c r="G91" s="48"/>
      <c r="H91" s="16"/>
    </row>
    <row r="92" spans="1:8" ht="17.25" x14ac:dyDescent="0.4">
      <c r="A92" s="16"/>
      <c r="B92" s="48"/>
      <c r="C92" s="16"/>
      <c r="D92" s="45"/>
      <c r="E92" s="16"/>
      <c r="F92" s="48"/>
      <c r="G92" s="48"/>
      <c r="H92" s="16"/>
    </row>
    <row r="93" spans="1:8" ht="17.25" x14ac:dyDescent="0.4">
      <c r="A93" s="16"/>
      <c r="B93" s="48"/>
      <c r="C93" s="16"/>
      <c r="D93" s="45"/>
      <c r="E93" s="16"/>
      <c r="F93" s="48"/>
      <c r="G93" s="48"/>
      <c r="H93" s="16"/>
    </row>
    <row r="94" spans="1:8" ht="17.25" x14ac:dyDescent="0.4">
      <c r="A94" s="16"/>
      <c r="B94" s="48"/>
      <c r="C94" s="16"/>
      <c r="D94" s="45"/>
      <c r="E94" s="16"/>
      <c r="F94" s="48"/>
      <c r="G94" s="48"/>
      <c r="H94" s="16"/>
    </row>
    <row r="95" spans="1:8" ht="17.25" x14ac:dyDescent="0.4">
      <c r="A95" s="16"/>
      <c r="B95" s="48"/>
      <c r="C95" s="16"/>
      <c r="D95" s="45"/>
      <c r="E95" s="16"/>
      <c r="F95" s="48"/>
      <c r="G95" s="48"/>
      <c r="H95" s="16"/>
    </row>
    <row r="96" spans="1:8" ht="17.25" x14ac:dyDescent="0.4">
      <c r="A96" s="16"/>
      <c r="B96" s="48"/>
      <c r="C96" s="16"/>
      <c r="D96" s="45"/>
      <c r="E96" s="16"/>
      <c r="F96" s="48"/>
      <c r="G96" s="48"/>
      <c r="H96" s="16"/>
    </row>
    <row r="97" spans="1:8" ht="17.25" x14ac:dyDescent="0.4">
      <c r="A97" s="16"/>
      <c r="B97" s="48"/>
      <c r="C97" s="16"/>
      <c r="D97" s="45"/>
      <c r="E97" s="16"/>
      <c r="F97" s="48"/>
      <c r="G97" s="48"/>
      <c r="H97" s="16"/>
    </row>
    <row r="98" spans="1:8" ht="17.25" x14ac:dyDescent="0.4">
      <c r="A98" s="16"/>
      <c r="B98" s="48"/>
      <c r="C98" s="16"/>
      <c r="D98" s="45"/>
      <c r="E98" s="16"/>
      <c r="F98" s="48"/>
      <c r="G98" s="48"/>
      <c r="H98" s="16"/>
    </row>
    <row r="99" spans="1:8" ht="17.25" x14ac:dyDescent="0.4">
      <c r="A99" s="16"/>
      <c r="B99" s="48"/>
      <c r="C99" s="16"/>
      <c r="D99" s="45"/>
      <c r="E99" s="16"/>
      <c r="F99" s="48"/>
      <c r="G99" s="48"/>
      <c r="H99" s="16"/>
    </row>
    <row r="100" spans="1:8" ht="17.25" x14ac:dyDescent="0.4">
      <c r="A100" s="16"/>
      <c r="B100" s="48"/>
      <c r="C100" s="16"/>
      <c r="D100" s="45"/>
      <c r="E100" s="16"/>
      <c r="F100" s="48"/>
      <c r="G100" s="48"/>
      <c r="H100" s="16"/>
    </row>
    <row r="101" spans="1:8" ht="17.25" x14ac:dyDescent="0.4">
      <c r="A101" s="16"/>
      <c r="B101" s="48"/>
      <c r="C101" s="16"/>
      <c r="D101" s="45"/>
      <c r="E101" s="16"/>
      <c r="F101" s="48"/>
      <c r="G101" s="48"/>
      <c r="H101" s="16"/>
    </row>
    <row r="102" spans="1:8" ht="17.25" x14ac:dyDescent="0.4">
      <c r="A102" s="16"/>
      <c r="B102" s="48"/>
      <c r="C102" s="16"/>
      <c r="D102" s="45"/>
      <c r="E102" s="16"/>
      <c r="F102" s="48"/>
      <c r="G102" s="48"/>
      <c r="H102" s="16"/>
    </row>
    <row r="103" spans="1:8" ht="17.25" x14ac:dyDescent="0.4">
      <c r="A103" s="16"/>
      <c r="B103" s="48"/>
      <c r="C103" s="16"/>
      <c r="D103" s="45"/>
      <c r="E103" s="16"/>
      <c r="F103" s="48"/>
      <c r="G103" s="48"/>
      <c r="H103" s="16"/>
    </row>
    <row r="104" spans="1:8" ht="17.25" x14ac:dyDescent="0.4">
      <c r="A104" s="16"/>
      <c r="B104" s="48"/>
      <c r="C104" s="16"/>
      <c r="D104" s="45"/>
      <c r="E104" s="16"/>
      <c r="F104" s="48"/>
      <c r="G104" s="48"/>
      <c r="H104" s="16"/>
    </row>
    <row r="105" spans="1:8" ht="17.25" x14ac:dyDescent="0.4">
      <c r="A105" s="16"/>
      <c r="B105" s="48"/>
      <c r="C105" s="16"/>
      <c r="D105" s="45"/>
      <c r="E105" s="16"/>
      <c r="F105" s="48"/>
      <c r="G105" s="48"/>
      <c r="H105" s="16"/>
    </row>
    <row r="106" spans="1:8" ht="17.25" x14ac:dyDescent="0.4">
      <c r="A106" s="16"/>
      <c r="B106" s="48"/>
      <c r="C106" s="16"/>
      <c r="D106" s="45"/>
      <c r="E106" s="16"/>
      <c r="F106" s="48"/>
      <c r="G106" s="48"/>
      <c r="H106" s="16"/>
    </row>
    <row r="107" spans="1:8" ht="17.25" x14ac:dyDescent="0.4">
      <c r="A107" s="16"/>
      <c r="B107" s="48"/>
      <c r="C107" s="16"/>
      <c r="D107" s="45"/>
      <c r="E107" s="16"/>
      <c r="F107" s="48"/>
      <c r="G107" s="48"/>
      <c r="H107" s="16"/>
    </row>
    <row r="108" spans="1:8" ht="17.25" x14ac:dyDescent="0.4">
      <c r="A108" s="16"/>
      <c r="B108" s="48"/>
      <c r="C108" s="16"/>
      <c r="D108" s="45"/>
      <c r="E108" s="16"/>
      <c r="F108" s="48"/>
      <c r="G108" s="48"/>
      <c r="H108" s="16"/>
    </row>
    <row r="109" spans="1:8" ht="17.25" x14ac:dyDescent="0.4">
      <c r="A109" s="16"/>
      <c r="B109" s="48"/>
      <c r="C109" s="16"/>
      <c r="D109" s="45"/>
      <c r="E109" s="16"/>
      <c r="F109" s="48"/>
      <c r="G109" s="48"/>
      <c r="H109" s="16"/>
    </row>
    <row r="110" spans="1:8" ht="17.25" x14ac:dyDescent="0.4">
      <c r="A110" s="16"/>
      <c r="B110" s="48"/>
      <c r="C110" s="16"/>
      <c r="D110" s="45"/>
      <c r="E110" s="16"/>
      <c r="F110" s="48"/>
      <c r="G110" s="48"/>
      <c r="H110" s="16"/>
    </row>
    <row r="111" spans="1:8" ht="17.25" x14ac:dyDescent="0.4">
      <c r="A111" s="16"/>
      <c r="B111" s="48"/>
      <c r="C111" s="16"/>
      <c r="D111" s="45"/>
      <c r="E111" s="16"/>
      <c r="F111" s="48"/>
      <c r="G111" s="48"/>
      <c r="H111" s="16"/>
    </row>
    <row r="112" spans="1:8" ht="17.25" x14ac:dyDescent="0.4">
      <c r="A112" s="16"/>
      <c r="B112" s="48"/>
      <c r="C112" s="16"/>
      <c r="D112" s="45"/>
      <c r="E112" s="16"/>
      <c r="F112" s="48"/>
      <c r="G112" s="48"/>
      <c r="H112" s="16"/>
    </row>
    <row r="113" spans="1:8" ht="17.25" x14ac:dyDescent="0.4">
      <c r="A113" s="16"/>
      <c r="B113" s="48"/>
      <c r="C113" s="16"/>
      <c r="D113" s="45"/>
      <c r="E113" s="16"/>
      <c r="F113" s="48"/>
      <c r="G113" s="48"/>
      <c r="H113" s="16"/>
    </row>
    <row r="114" spans="1:8" ht="17.25" x14ac:dyDescent="0.4">
      <c r="A114" s="16"/>
      <c r="B114" s="48"/>
      <c r="C114" s="16"/>
      <c r="D114" s="45"/>
      <c r="E114" s="16"/>
      <c r="F114" s="48"/>
      <c r="G114" s="48"/>
      <c r="H114" s="16"/>
    </row>
    <row r="115" spans="1:8" ht="17.25" x14ac:dyDescent="0.4">
      <c r="A115" s="16"/>
      <c r="B115" s="48"/>
      <c r="C115" s="16"/>
      <c r="D115" s="45"/>
      <c r="E115" s="16"/>
      <c r="F115" s="48"/>
      <c r="G115" s="48"/>
      <c r="H115" s="16"/>
    </row>
    <row r="116" spans="1:8" ht="17.25" x14ac:dyDescent="0.4">
      <c r="A116" s="16"/>
      <c r="B116" s="48"/>
      <c r="C116" s="16"/>
      <c r="D116" s="45"/>
      <c r="E116" s="16"/>
      <c r="F116" s="48"/>
      <c r="G116" s="48"/>
      <c r="H116" s="16"/>
    </row>
    <row r="117" spans="1:8" ht="17.25" x14ac:dyDescent="0.4">
      <c r="A117" s="16"/>
      <c r="B117" s="48"/>
      <c r="C117" s="16"/>
      <c r="D117" s="45"/>
      <c r="E117" s="16"/>
      <c r="F117" s="48"/>
      <c r="G117" s="48"/>
      <c r="H117" s="16"/>
    </row>
    <row r="118" spans="1:8" ht="17.25" x14ac:dyDescent="0.4">
      <c r="A118" s="16"/>
      <c r="B118" s="48"/>
      <c r="C118" s="16"/>
      <c r="D118" s="45"/>
      <c r="E118" s="16"/>
      <c r="F118" s="48"/>
      <c r="G118" s="48"/>
      <c r="H118" s="16"/>
    </row>
    <row r="119" spans="1:8" ht="17.25" x14ac:dyDescent="0.4">
      <c r="A119" s="16"/>
      <c r="B119" s="48"/>
      <c r="C119" s="16"/>
      <c r="D119" s="45"/>
      <c r="E119" s="16"/>
      <c r="F119" s="48"/>
      <c r="G119" s="48"/>
      <c r="H119" s="16"/>
    </row>
    <row r="120" spans="1:8" ht="17.25" x14ac:dyDescent="0.4">
      <c r="A120" s="16"/>
      <c r="B120" s="48"/>
      <c r="C120" s="16"/>
      <c r="D120" s="45"/>
      <c r="E120" s="16"/>
      <c r="F120" s="48"/>
      <c r="G120" s="48"/>
      <c r="H120" s="16"/>
    </row>
    <row r="121" spans="1:8" ht="17.25" x14ac:dyDescent="0.4">
      <c r="A121" s="16"/>
      <c r="B121" s="48"/>
      <c r="C121" s="16"/>
      <c r="D121" s="45"/>
      <c r="E121" s="16"/>
      <c r="F121" s="48"/>
      <c r="G121" s="48"/>
      <c r="H121" s="16"/>
    </row>
    <row r="122" spans="1:8" ht="17.25" x14ac:dyDescent="0.4">
      <c r="A122" s="16"/>
      <c r="B122" s="48"/>
      <c r="C122" s="16"/>
      <c r="D122" s="45"/>
      <c r="E122" s="16"/>
      <c r="F122" s="48"/>
      <c r="G122" s="48"/>
      <c r="H122" s="16"/>
    </row>
    <row r="123" spans="1:8" ht="17.25" x14ac:dyDescent="0.4">
      <c r="A123" s="16"/>
      <c r="B123" s="48"/>
      <c r="C123" s="16"/>
      <c r="D123" s="45"/>
      <c r="E123" s="16"/>
      <c r="F123" s="48"/>
      <c r="G123" s="48"/>
      <c r="H123" s="16"/>
    </row>
    <row r="124" spans="1:8" ht="17.25" x14ac:dyDescent="0.4">
      <c r="A124" s="16"/>
      <c r="B124" s="48"/>
      <c r="C124" s="16"/>
      <c r="D124" s="45"/>
      <c r="E124" s="16"/>
      <c r="F124" s="48"/>
      <c r="G124" s="48"/>
      <c r="H124" s="16"/>
    </row>
    <row r="125" spans="1:8" ht="17.25" x14ac:dyDescent="0.4">
      <c r="A125" s="16"/>
      <c r="B125" s="48"/>
      <c r="C125" s="16"/>
      <c r="D125" s="45"/>
      <c r="E125" s="16"/>
      <c r="F125" s="48"/>
      <c r="G125" s="48"/>
      <c r="H125" s="16"/>
    </row>
    <row r="126" spans="1:8" ht="17.25" x14ac:dyDescent="0.4">
      <c r="A126" s="16"/>
      <c r="B126" s="48"/>
      <c r="C126" s="16"/>
      <c r="D126" s="45"/>
      <c r="E126" s="16"/>
      <c r="F126" s="48"/>
      <c r="G126" s="48"/>
      <c r="H126" s="16"/>
    </row>
    <row r="127" spans="1:8" ht="17.25" x14ac:dyDescent="0.4">
      <c r="A127" s="16"/>
      <c r="B127" s="48"/>
      <c r="C127" s="16"/>
      <c r="D127" s="45"/>
      <c r="E127" s="16"/>
      <c r="F127" s="48"/>
      <c r="G127" s="48"/>
      <c r="H127" s="16"/>
    </row>
    <row r="128" spans="1:8" ht="17.25" x14ac:dyDescent="0.4">
      <c r="A128" s="16"/>
      <c r="B128" s="48"/>
      <c r="C128" s="16"/>
      <c r="D128" s="45"/>
      <c r="E128" s="16"/>
      <c r="F128" s="48"/>
      <c r="G128" s="48"/>
      <c r="H128" s="16"/>
    </row>
    <row r="129" spans="1:8" ht="17.25" x14ac:dyDescent="0.4">
      <c r="A129" s="16"/>
      <c r="B129" s="48"/>
      <c r="C129" s="16"/>
      <c r="D129" s="45"/>
      <c r="E129" s="16"/>
      <c r="F129" s="48"/>
      <c r="G129" s="48"/>
      <c r="H129" s="16"/>
    </row>
    <row r="130" spans="1:8" ht="17.25" x14ac:dyDescent="0.4">
      <c r="A130" s="16"/>
      <c r="B130" s="48"/>
      <c r="C130" s="16"/>
      <c r="D130" s="45"/>
      <c r="E130" s="16"/>
      <c r="F130" s="48"/>
      <c r="G130" s="48"/>
      <c r="H130" s="16"/>
    </row>
    <row r="131" spans="1:8" ht="17.25" x14ac:dyDescent="0.4">
      <c r="A131" s="16"/>
      <c r="B131" s="48"/>
      <c r="C131" s="16"/>
      <c r="D131" s="45"/>
      <c r="E131" s="16"/>
      <c r="F131" s="48"/>
      <c r="G131" s="48"/>
      <c r="H131" s="16"/>
    </row>
    <row r="132" spans="1:8" ht="17.25" x14ac:dyDescent="0.4">
      <c r="A132" s="16"/>
      <c r="B132" s="48"/>
      <c r="C132" s="16"/>
      <c r="D132" s="45"/>
      <c r="E132" s="16"/>
      <c r="F132" s="48"/>
      <c r="G132" s="48"/>
      <c r="H132" s="16"/>
    </row>
    <row r="133" spans="1:8" ht="17.25" x14ac:dyDescent="0.4">
      <c r="A133" s="16"/>
      <c r="B133" s="48"/>
      <c r="C133" s="16"/>
      <c r="D133" s="45"/>
      <c r="E133" s="16"/>
      <c r="F133" s="48"/>
      <c r="G133" s="48"/>
      <c r="H133" s="16"/>
    </row>
    <row r="134" spans="1:8" ht="17.25" x14ac:dyDescent="0.4">
      <c r="A134" s="16"/>
      <c r="B134" s="48"/>
      <c r="C134" s="16"/>
      <c r="D134" s="45"/>
      <c r="E134" s="16"/>
      <c r="F134" s="48"/>
      <c r="G134" s="48"/>
      <c r="H134" s="16"/>
    </row>
    <row r="135" spans="1:8" ht="17.25" x14ac:dyDescent="0.4">
      <c r="A135" s="16"/>
      <c r="B135" s="48"/>
      <c r="C135" s="16"/>
      <c r="D135" s="45"/>
      <c r="E135" s="16"/>
      <c r="F135" s="48"/>
      <c r="G135" s="48"/>
      <c r="H135" s="16"/>
    </row>
    <row r="136" spans="1:8" ht="17.25" x14ac:dyDescent="0.4">
      <c r="A136" s="16"/>
      <c r="B136" s="48"/>
      <c r="C136" s="16"/>
      <c r="D136" s="45"/>
      <c r="E136" s="16"/>
      <c r="F136" s="48"/>
      <c r="G136" s="48"/>
      <c r="H136" s="16"/>
    </row>
    <row r="137" spans="1:8" ht="17.25" x14ac:dyDescent="0.4">
      <c r="A137" s="16"/>
      <c r="B137" s="48"/>
      <c r="C137" s="16"/>
      <c r="D137" s="45"/>
      <c r="E137" s="16"/>
      <c r="F137" s="48"/>
      <c r="G137" s="48"/>
      <c r="H137" s="16"/>
    </row>
    <row r="138" spans="1:8" ht="17.25" x14ac:dyDescent="0.4">
      <c r="A138" s="16"/>
      <c r="B138" s="48"/>
      <c r="C138" s="16"/>
      <c r="D138" s="45"/>
      <c r="E138" s="16"/>
      <c r="F138" s="48"/>
      <c r="G138" s="48"/>
      <c r="H138" s="16"/>
    </row>
    <row r="139" spans="1:8" ht="17.25" x14ac:dyDescent="0.4">
      <c r="A139" s="16"/>
      <c r="B139" s="48"/>
      <c r="C139" s="16"/>
      <c r="D139" s="45"/>
      <c r="E139" s="16"/>
      <c r="F139" s="48"/>
      <c r="G139" s="48"/>
      <c r="H139" s="16"/>
    </row>
    <row r="140" spans="1:8" ht="17.25" x14ac:dyDescent="0.4">
      <c r="A140" s="16"/>
      <c r="B140" s="48"/>
      <c r="C140" s="16"/>
      <c r="D140" s="45"/>
      <c r="E140" s="16"/>
      <c r="F140" s="48"/>
      <c r="G140" s="48"/>
      <c r="H140" s="16"/>
    </row>
    <row r="141" spans="1:8" ht="17.25" x14ac:dyDescent="0.4">
      <c r="A141" s="16"/>
      <c r="B141" s="48"/>
      <c r="C141" s="16"/>
      <c r="D141" s="45"/>
      <c r="E141" s="16"/>
      <c r="F141" s="48"/>
      <c r="G141" s="48"/>
      <c r="H141" s="16"/>
    </row>
    <row r="142" spans="1:8" ht="17.25" x14ac:dyDescent="0.4">
      <c r="A142" s="16"/>
      <c r="B142" s="48"/>
      <c r="C142" s="16"/>
      <c r="D142" s="45"/>
      <c r="E142" s="16"/>
      <c r="F142" s="48"/>
      <c r="G142" s="48"/>
      <c r="H142" s="16"/>
    </row>
    <row r="143" spans="1:8" ht="17.25" x14ac:dyDescent="0.4">
      <c r="A143" s="16"/>
      <c r="B143" s="48"/>
      <c r="C143" s="16"/>
      <c r="D143" s="45"/>
      <c r="E143" s="16"/>
      <c r="F143" s="48"/>
      <c r="G143" s="48"/>
      <c r="H143" s="16"/>
    </row>
    <row r="144" spans="1:8" ht="17.25" x14ac:dyDescent="0.4">
      <c r="A144" s="16"/>
      <c r="B144" s="48"/>
      <c r="C144" s="16"/>
      <c r="D144" s="45"/>
      <c r="E144" s="16"/>
      <c r="F144" s="48"/>
      <c r="G144" s="48"/>
      <c r="H144" s="16"/>
    </row>
    <row r="145" spans="1:8" ht="17.25" x14ac:dyDescent="0.4">
      <c r="A145" s="16"/>
      <c r="B145" s="48"/>
      <c r="C145" s="16"/>
      <c r="D145" s="45"/>
      <c r="E145" s="16"/>
      <c r="F145" s="48"/>
      <c r="G145" s="48"/>
      <c r="H145" s="16"/>
    </row>
    <row r="146" spans="1:8" ht="17.25" x14ac:dyDescent="0.4">
      <c r="A146" s="16"/>
      <c r="B146" s="48"/>
      <c r="C146" s="16"/>
      <c r="D146" s="45"/>
      <c r="E146" s="16"/>
      <c r="F146" s="48"/>
      <c r="G146" s="48"/>
      <c r="H146" s="16"/>
    </row>
    <row r="147" spans="1:8" ht="17.25" x14ac:dyDescent="0.4">
      <c r="A147" s="16"/>
      <c r="B147" s="48"/>
      <c r="C147" s="16"/>
      <c r="D147" s="45"/>
      <c r="E147" s="16"/>
      <c r="F147" s="48"/>
      <c r="G147" s="48"/>
      <c r="H147" s="16"/>
    </row>
    <row r="148" spans="1:8" ht="17.25" x14ac:dyDescent="0.4">
      <c r="A148" s="16"/>
      <c r="B148" s="48"/>
      <c r="C148" s="16"/>
      <c r="D148" s="45"/>
      <c r="E148" s="16"/>
      <c r="F148" s="48"/>
      <c r="G148" s="48"/>
      <c r="H148" s="16"/>
    </row>
    <row r="149" spans="1:8" ht="17.25" x14ac:dyDescent="0.4">
      <c r="A149" s="16"/>
      <c r="B149" s="48"/>
      <c r="C149" s="16"/>
      <c r="D149" s="45"/>
      <c r="E149" s="16"/>
      <c r="F149" s="48"/>
      <c r="G149" s="48"/>
      <c r="H149" s="16"/>
    </row>
    <row r="150" spans="1:8" ht="17.25" x14ac:dyDescent="0.4">
      <c r="A150" s="16"/>
      <c r="B150" s="48"/>
      <c r="C150" s="16"/>
      <c r="D150" s="45"/>
      <c r="E150" s="16"/>
      <c r="F150" s="48"/>
      <c r="G150" s="48"/>
      <c r="H150" s="16"/>
    </row>
    <row r="151" spans="1:8" ht="17.25" x14ac:dyDescent="0.4">
      <c r="A151" s="16"/>
      <c r="B151" s="48"/>
      <c r="C151" s="16"/>
      <c r="D151" s="45"/>
      <c r="E151" s="16"/>
      <c r="F151" s="48"/>
      <c r="G151" s="48"/>
      <c r="H151" s="16"/>
    </row>
    <row r="152" spans="1:8" ht="17.25" x14ac:dyDescent="0.4">
      <c r="A152" s="16"/>
      <c r="B152" s="48"/>
      <c r="C152" s="16"/>
      <c r="D152" s="45"/>
      <c r="E152" s="16"/>
      <c r="F152" s="48"/>
      <c r="G152" s="48"/>
      <c r="H152" s="16"/>
    </row>
    <row r="153" spans="1:8" ht="17.25" x14ac:dyDescent="0.4">
      <c r="A153" s="16"/>
      <c r="B153" s="48"/>
      <c r="C153" s="16"/>
      <c r="D153" s="45"/>
      <c r="E153" s="16"/>
      <c r="F153" s="48"/>
      <c r="G153" s="48"/>
      <c r="H153" s="16"/>
    </row>
    <row r="154" spans="1:8" ht="17.25" x14ac:dyDescent="0.4">
      <c r="A154" s="16"/>
      <c r="B154" s="48"/>
      <c r="C154" s="16"/>
      <c r="D154" s="45"/>
      <c r="E154" s="16"/>
      <c r="F154" s="48"/>
      <c r="G154" s="48"/>
      <c r="H154" s="16"/>
    </row>
    <row r="155" spans="1:8" ht="17.25" x14ac:dyDescent="0.4">
      <c r="A155" s="16"/>
      <c r="B155" s="48"/>
      <c r="C155" s="16"/>
      <c r="D155" s="45"/>
      <c r="E155" s="16"/>
      <c r="F155" s="48"/>
      <c r="G155" s="48"/>
      <c r="H155" s="16"/>
    </row>
    <row r="156" spans="1:8" ht="17.25" x14ac:dyDescent="0.4">
      <c r="A156" s="16"/>
      <c r="B156" s="48"/>
      <c r="C156" s="16"/>
      <c r="D156" s="45"/>
      <c r="E156" s="16"/>
      <c r="F156" s="48"/>
      <c r="G156" s="48"/>
      <c r="H156" s="16"/>
    </row>
    <row r="157" spans="1:8" ht="17.25" x14ac:dyDescent="0.4">
      <c r="A157" s="16"/>
      <c r="B157" s="48"/>
      <c r="C157" s="16"/>
      <c r="D157" s="45"/>
      <c r="E157" s="16"/>
      <c r="F157" s="48"/>
      <c r="G157" s="48"/>
      <c r="H157" s="16"/>
    </row>
    <row r="158" spans="1:8" ht="17.25" x14ac:dyDescent="0.4">
      <c r="A158" s="16"/>
      <c r="B158" s="48"/>
      <c r="C158" s="16"/>
      <c r="D158" s="45"/>
      <c r="E158" s="16"/>
      <c r="F158" s="48"/>
      <c r="G158" s="48"/>
      <c r="H158" s="16"/>
    </row>
    <row r="159" spans="1:8" ht="17.25" x14ac:dyDescent="0.4">
      <c r="A159" s="16"/>
      <c r="B159" s="48"/>
      <c r="C159" s="16"/>
      <c r="D159" s="45"/>
      <c r="E159" s="16"/>
      <c r="F159" s="48"/>
      <c r="G159" s="48"/>
      <c r="H159" s="16"/>
    </row>
    <row r="160" spans="1:8" ht="17.25" x14ac:dyDescent="0.4">
      <c r="A160" s="16"/>
      <c r="B160" s="48"/>
      <c r="C160" s="16"/>
      <c r="D160" s="45"/>
      <c r="E160" s="16"/>
      <c r="F160" s="48"/>
      <c r="G160" s="48"/>
      <c r="H160" s="16"/>
    </row>
    <row r="161" spans="1:8" ht="17.25" x14ac:dyDescent="0.4">
      <c r="A161" s="16"/>
      <c r="B161" s="48"/>
      <c r="C161" s="16"/>
      <c r="D161" s="45"/>
      <c r="E161" s="16"/>
      <c r="F161" s="48"/>
      <c r="G161" s="48"/>
      <c r="H161" s="16"/>
    </row>
    <row r="162" spans="1:8" ht="17.25" x14ac:dyDescent="0.4">
      <c r="A162" s="16"/>
      <c r="B162" s="48"/>
      <c r="C162" s="16"/>
      <c r="D162" s="45"/>
      <c r="E162" s="16"/>
      <c r="F162" s="48"/>
      <c r="G162" s="48"/>
      <c r="H162" s="16"/>
    </row>
    <row r="163" spans="1:8" ht="17.25" x14ac:dyDescent="0.4">
      <c r="A163" s="16"/>
      <c r="B163" s="48"/>
      <c r="C163" s="16"/>
      <c r="D163" s="45"/>
      <c r="E163" s="16"/>
      <c r="F163" s="48"/>
      <c r="G163" s="48"/>
      <c r="H163" s="16"/>
    </row>
    <row r="164" spans="1:8" ht="17.25" x14ac:dyDescent="0.4">
      <c r="A164" s="16"/>
      <c r="B164" s="48"/>
      <c r="C164" s="16"/>
      <c r="D164" s="45"/>
      <c r="E164" s="16"/>
      <c r="F164" s="48"/>
      <c r="G164" s="48"/>
      <c r="H164" s="16"/>
    </row>
    <row r="165" spans="1:8" ht="17.25" x14ac:dyDescent="0.4">
      <c r="A165" s="16"/>
      <c r="B165" s="48"/>
      <c r="C165" s="16"/>
      <c r="D165" s="45"/>
      <c r="E165" s="16"/>
      <c r="F165" s="48"/>
      <c r="G165" s="48"/>
      <c r="H165" s="16"/>
    </row>
    <row r="166" spans="1:8" ht="17.25" x14ac:dyDescent="0.4">
      <c r="A166" s="16"/>
      <c r="B166" s="48"/>
      <c r="C166" s="16"/>
      <c r="D166" s="45"/>
      <c r="E166" s="16"/>
      <c r="F166" s="48"/>
      <c r="G166" s="48"/>
      <c r="H166" s="16"/>
    </row>
    <row r="167" spans="1:8" ht="17.25" x14ac:dyDescent="0.4">
      <c r="A167" s="16"/>
      <c r="B167" s="48"/>
      <c r="C167" s="16"/>
      <c r="D167" s="45"/>
      <c r="E167" s="16"/>
      <c r="F167" s="48"/>
      <c r="G167" s="48"/>
      <c r="H167" s="16"/>
    </row>
    <row r="168" spans="1:8" ht="17.25" x14ac:dyDescent="0.4">
      <c r="A168" s="16"/>
      <c r="B168" s="48"/>
      <c r="C168" s="16"/>
      <c r="D168" s="45"/>
      <c r="E168" s="16"/>
      <c r="F168" s="48"/>
      <c r="G168" s="48"/>
      <c r="H168" s="16"/>
    </row>
    <row r="169" spans="1:8" ht="17.25" x14ac:dyDescent="0.4">
      <c r="A169" s="16"/>
      <c r="B169" s="48"/>
      <c r="C169" s="16"/>
      <c r="D169" s="45"/>
      <c r="E169" s="16"/>
      <c r="F169" s="48"/>
      <c r="G169" s="48"/>
      <c r="H169" s="16"/>
    </row>
    <row r="170" spans="1:8" ht="17.25" x14ac:dyDescent="0.4">
      <c r="A170" s="16"/>
      <c r="B170" s="48"/>
      <c r="C170" s="16"/>
      <c r="D170" s="45"/>
      <c r="E170" s="16"/>
      <c r="F170" s="48"/>
      <c r="G170" s="48"/>
      <c r="H170" s="16"/>
    </row>
    <row r="171" spans="1:8" ht="17.25" x14ac:dyDescent="0.4">
      <c r="A171" s="16"/>
      <c r="B171" s="48"/>
      <c r="C171" s="16"/>
      <c r="D171" s="45"/>
      <c r="E171" s="16"/>
      <c r="F171" s="48"/>
      <c r="G171" s="48"/>
      <c r="H171" s="16"/>
    </row>
    <row r="172" spans="1:8" ht="17.25" x14ac:dyDescent="0.4">
      <c r="A172" s="16"/>
      <c r="B172" s="48"/>
      <c r="C172" s="16"/>
      <c r="D172" s="45"/>
      <c r="E172" s="16"/>
      <c r="F172" s="48"/>
      <c r="G172" s="48"/>
      <c r="H172" s="16"/>
    </row>
    <row r="173" spans="1:8" ht="17.25" x14ac:dyDescent="0.4">
      <c r="A173" s="16"/>
      <c r="B173" s="48"/>
      <c r="C173" s="16"/>
      <c r="D173" s="45"/>
      <c r="E173" s="16"/>
      <c r="F173" s="48"/>
      <c r="G173" s="48"/>
      <c r="H173" s="16"/>
    </row>
    <row r="174" spans="1:8" ht="17.25" x14ac:dyDescent="0.4">
      <c r="A174" s="16"/>
      <c r="B174" s="48"/>
      <c r="C174" s="16"/>
      <c r="D174" s="45"/>
      <c r="E174" s="16"/>
      <c r="F174" s="48"/>
      <c r="G174" s="48"/>
      <c r="H174" s="16"/>
    </row>
    <row r="175" spans="1:8" ht="17.25" x14ac:dyDescent="0.4">
      <c r="A175" s="16"/>
      <c r="B175" s="48"/>
      <c r="C175" s="16"/>
      <c r="D175" s="45"/>
      <c r="E175" s="16"/>
      <c r="F175" s="48"/>
      <c r="G175" s="48"/>
      <c r="H175" s="16"/>
    </row>
    <row r="176" spans="1:8" ht="17.25" x14ac:dyDescent="0.4">
      <c r="A176" s="16"/>
      <c r="B176" s="48"/>
      <c r="C176" s="16"/>
      <c r="D176" s="45"/>
      <c r="E176" s="16"/>
      <c r="F176" s="48"/>
      <c r="G176" s="48"/>
      <c r="H176" s="16"/>
    </row>
    <row r="177" spans="1:8" ht="17.25" x14ac:dyDescent="0.4">
      <c r="A177" s="16"/>
      <c r="B177" s="48"/>
      <c r="C177" s="16"/>
      <c r="D177" s="45"/>
      <c r="E177" s="16"/>
      <c r="F177" s="48"/>
      <c r="G177" s="48"/>
      <c r="H177" s="16"/>
    </row>
    <row r="178" spans="1:8" ht="17.25" x14ac:dyDescent="0.4">
      <c r="A178" s="16"/>
      <c r="B178" s="48"/>
      <c r="C178" s="16"/>
      <c r="D178" s="45"/>
      <c r="E178" s="16"/>
      <c r="F178" s="48"/>
      <c r="G178" s="48"/>
      <c r="H178" s="16"/>
    </row>
    <row r="179" spans="1:8" ht="17.25" x14ac:dyDescent="0.4">
      <c r="A179" s="16"/>
      <c r="B179" s="48"/>
      <c r="C179" s="16"/>
      <c r="D179" s="45"/>
      <c r="E179" s="16"/>
      <c r="F179" s="48"/>
      <c r="G179" s="48"/>
      <c r="H179" s="16"/>
    </row>
    <row r="180" spans="1:8" ht="17.25" x14ac:dyDescent="0.4">
      <c r="A180" s="16"/>
      <c r="B180" s="48"/>
      <c r="C180" s="16"/>
      <c r="D180" s="45"/>
      <c r="E180" s="16"/>
      <c r="F180" s="48"/>
      <c r="G180" s="48"/>
      <c r="H180" s="16"/>
    </row>
    <row r="181" spans="1:8" ht="17.25" x14ac:dyDescent="0.4">
      <c r="A181" s="16"/>
      <c r="B181" s="48"/>
      <c r="C181" s="16"/>
      <c r="D181" s="45"/>
      <c r="E181" s="16"/>
      <c r="F181" s="48"/>
      <c r="G181" s="48"/>
      <c r="H181" s="16"/>
    </row>
    <row r="182" spans="1:8" ht="17.25" x14ac:dyDescent="0.4">
      <c r="A182" s="16"/>
      <c r="B182" s="48"/>
      <c r="C182" s="16"/>
      <c r="D182" s="45"/>
      <c r="E182" s="16"/>
      <c r="F182" s="48"/>
      <c r="G182" s="48"/>
      <c r="H182" s="16"/>
    </row>
    <row r="183" spans="1:8" ht="17.25" x14ac:dyDescent="0.4">
      <c r="A183" s="16"/>
      <c r="B183" s="48"/>
      <c r="C183" s="16"/>
      <c r="D183" s="45"/>
      <c r="E183" s="16"/>
      <c r="F183" s="48"/>
      <c r="G183" s="48"/>
      <c r="H183" s="16"/>
    </row>
    <row r="184" spans="1:8" ht="17.25" x14ac:dyDescent="0.4">
      <c r="A184" s="16"/>
      <c r="B184" s="48"/>
      <c r="C184" s="16"/>
      <c r="D184" s="45"/>
      <c r="E184" s="16"/>
      <c r="F184" s="48"/>
      <c r="G184" s="48"/>
      <c r="H184" s="16"/>
    </row>
    <row r="185" spans="1:8" ht="17.25" x14ac:dyDescent="0.4">
      <c r="A185" s="16"/>
      <c r="B185" s="48"/>
      <c r="C185" s="16"/>
      <c r="D185" s="45"/>
      <c r="E185" s="16"/>
      <c r="F185" s="48"/>
      <c r="G185" s="48"/>
      <c r="H185" s="16"/>
    </row>
    <row r="186" spans="1:8" ht="17.25" x14ac:dyDescent="0.4">
      <c r="A186" s="16"/>
      <c r="B186" s="48"/>
      <c r="C186" s="16"/>
      <c r="D186" s="45"/>
      <c r="E186" s="16"/>
      <c r="F186" s="48"/>
      <c r="G186" s="48"/>
      <c r="H186" s="16"/>
    </row>
    <row r="187" spans="1:8" ht="17.25" x14ac:dyDescent="0.4">
      <c r="A187" s="16"/>
      <c r="B187" s="48"/>
      <c r="C187" s="16"/>
      <c r="D187" s="45"/>
      <c r="E187" s="16"/>
      <c r="F187" s="48"/>
      <c r="G187" s="48"/>
      <c r="H187" s="16"/>
    </row>
    <row r="188" spans="1:8" ht="17.25" x14ac:dyDescent="0.4">
      <c r="A188" s="16"/>
      <c r="B188" s="48"/>
      <c r="C188" s="16"/>
      <c r="D188" s="45"/>
      <c r="E188" s="16"/>
      <c r="F188" s="48"/>
      <c r="G188" s="48"/>
      <c r="H188" s="16"/>
    </row>
    <row r="189" spans="1:8" ht="17.25" x14ac:dyDescent="0.4">
      <c r="A189" s="16"/>
      <c r="B189" s="48"/>
      <c r="C189" s="16"/>
      <c r="D189" s="45"/>
      <c r="E189" s="16"/>
      <c r="F189" s="48"/>
      <c r="G189" s="48"/>
      <c r="H189" s="16"/>
    </row>
    <row r="190" spans="1:8" ht="17.25" x14ac:dyDescent="0.4">
      <c r="A190" s="16"/>
      <c r="B190" s="48"/>
      <c r="C190" s="16"/>
      <c r="D190" s="45"/>
      <c r="E190" s="16"/>
      <c r="F190" s="48"/>
      <c r="G190" s="48"/>
      <c r="H190" s="16"/>
    </row>
    <row r="191" spans="1:8" ht="17.25" x14ac:dyDescent="0.4">
      <c r="A191" s="16"/>
      <c r="B191" s="48"/>
      <c r="C191" s="16"/>
      <c r="D191" s="45"/>
      <c r="E191" s="16"/>
      <c r="F191" s="48"/>
      <c r="G191" s="48"/>
      <c r="H191" s="16"/>
    </row>
    <row r="192" spans="1:8" ht="17.25" x14ac:dyDescent="0.4">
      <c r="A192" s="16"/>
      <c r="B192" s="48"/>
      <c r="C192" s="16"/>
      <c r="D192" s="45"/>
      <c r="E192" s="16"/>
      <c r="F192" s="48"/>
      <c r="G192" s="48"/>
      <c r="H192" s="16"/>
    </row>
    <row r="193" spans="1:8" ht="17.25" x14ac:dyDescent="0.4">
      <c r="A193" s="16"/>
      <c r="B193" s="48"/>
      <c r="C193" s="16"/>
      <c r="D193" s="45"/>
      <c r="E193" s="16"/>
      <c r="F193" s="48"/>
      <c r="G193" s="48"/>
      <c r="H193" s="16"/>
    </row>
    <row r="194" spans="1:8" ht="17.25" x14ac:dyDescent="0.4">
      <c r="A194" s="16"/>
      <c r="B194" s="48"/>
      <c r="C194" s="16"/>
      <c r="D194" s="45"/>
      <c r="E194" s="16"/>
      <c r="F194" s="48"/>
      <c r="G194" s="48"/>
      <c r="H194" s="16"/>
    </row>
    <row r="195" spans="1:8" ht="17.25" x14ac:dyDescent="0.4">
      <c r="A195" s="16"/>
      <c r="B195" s="48"/>
      <c r="C195" s="16"/>
      <c r="D195" s="45"/>
      <c r="E195" s="16"/>
      <c r="F195" s="48"/>
      <c r="G195" s="48"/>
      <c r="H195" s="16"/>
    </row>
    <row r="196" spans="1:8" ht="17.25" x14ac:dyDescent="0.4">
      <c r="A196" s="16"/>
      <c r="B196" s="48"/>
      <c r="C196" s="16"/>
      <c r="D196" s="45"/>
      <c r="E196" s="16"/>
      <c r="F196" s="48"/>
      <c r="G196" s="48"/>
      <c r="H196" s="16"/>
    </row>
    <row r="197" spans="1:8" ht="17.25" x14ac:dyDescent="0.4">
      <c r="A197" s="16"/>
      <c r="B197" s="48"/>
      <c r="C197" s="16"/>
      <c r="D197" s="45"/>
      <c r="E197" s="16"/>
      <c r="F197" s="48"/>
      <c r="G197" s="48"/>
      <c r="H197" s="16"/>
    </row>
    <row r="198" spans="1:8" ht="17.25" x14ac:dyDescent="0.4">
      <c r="A198" s="16"/>
      <c r="B198" s="48"/>
      <c r="C198" s="16"/>
      <c r="D198" s="45"/>
      <c r="E198" s="16"/>
      <c r="F198" s="48"/>
      <c r="G198" s="48"/>
      <c r="H198" s="16"/>
    </row>
    <row r="199" spans="1:8" ht="17.25" x14ac:dyDescent="0.4">
      <c r="A199" s="16"/>
      <c r="B199" s="48"/>
      <c r="C199" s="16"/>
      <c r="D199" s="45"/>
      <c r="E199" s="16"/>
      <c r="F199" s="48"/>
      <c r="G199" s="48"/>
      <c r="H199" s="16"/>
    </row>
    <row r="200" spans="1:8" ht="17.25" x14ac:dyDescent="0.4">
      <c r="A200" s="16"/>
      <c r="B200" s="48"/>
      <c r="C200" s="16"/>
      <c r="D200" s="45"/>
      <c r="E200" s="16"/>
      <c r="F200" s="48"/>
      <c r="G200" s="48"/>
      <c r="H200" s="16"/>
    </row>
    <row r="201" spans="1:8" ht="17.25" x14ac:dyDescent="0.4">
      <c r="A201" s="16"/>
      <c r="B201" s="48"/>
      <c r="C201" s="16"/>
      <c r="D201" s="45"/>
      <c r="E201" s="16"/>
      <c r="F201" s="48"/>
      <c r="G201" s="48"/>
      <c r="H201" s="16"/>
    </row>
    <row r="202" spans="1:8" ht="17.25" x14ac:dyDescent="0.4">
      <c r="A202" s="16"/>
      <c r="B202" s="48"/>
      <c r="C202" s="16"/>
      <c r="D202" s="45"/>
      <c r="E202" s="16"/>
      <c r="F202" s="48"/>
      <c r="G202" s="48"/>
      <c r="H202" s="16"/>
    </row>
  </sheetData>
  <conditionalFormatting sqref="A3:H202">
    <cfRule type="expression" dxfId="5" priority="1">
      <formula>AND($A3&lt;&gt;"",MOD(ROW(),2)=1)</formula>
    </cfRule>
  </conditionalFormatting>
  <conditionalFormatting sqref="E3:E202">
    <cfRule type="expression" dxfId="4" priority="2">
      <formula>$E3="Sent"</formula>
    </cfRule>
    <cfRule type="expression" dxfId="3" priority="3">
      <formula>$E3="Accepted"</formula>
    </cfRule>
    <cfRule type="expression" dxfId="2" priority="4">
      <formula>$E3="Declined"</formula>
    </cfRule>
  </conditionalFormatting>
  <conditionalFormatting sqref="G3:G202">
    <cfRule type="expression" dxfId="1" priority="5">
      <formula>AND(ISNUMBER($G3),$G3&lt;TODAY(),$E3="Sent")</formula>
    </cfRule>
  </conditionalFormatting>
  <dataValidations count="2">
    <dataValidation type="list" allowBlank="1" sqref="E3:E202" xr:uid="{00000000-0002-0000-0500-000000000000}">
      <formula1>"Draft,Sent,Accepted,Declined,Expired"</formula1>
    </dataValidation>
    <dataValidation type="date" operator="greaterThan" allowBlank="1" errorTitle="Date expected" error="Enter a date, e.g. 12/06/2026" sqref="B3:B202 F3:F202 G3:G202" xr:uid="{00000000-0002-0000-0500-000001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95959"/>
    <pageSetUpPr fitToPage="1"/>
  </sheetPr>
  <dimension ref="A1:F102"/>
  <sheetViews>
    <sheetView workbookViewId="0">
      <pane ySplit="2" topLeftCell="A3" activePane="bottomLeft" state="frozen"/>
      <selection pane="bottomLeft" activeCell="A4" sqref="A4:XFD10"/>
    </sheetView>
  </sheetViews>
  <sheetFormatPr defaultRowHeight="15" x14ac:dyDescent="0.25"/>
  <cols>
    <col min="1" max="1" width="34" customWidth="1"/>
    <col min="2" max="2" width="8" customWidth="1"/>
    <col min="3" max="4" width="11" customWidth="1"/>
    <col min="5" max="5" width="9" customWidth="1"/>
    <col min="6" max="6" width="30" customWidth="1"/>
  </cols>
  <sheetData>
    <row r="1" spans="1:6" ht="21.95" customHeight="1" x14ac:dyDescent="0.55000000000000004">
      <c r="A1" s="47" t="s">
        <v>111</v>
      </c>
      <c r="B1" s="7" t="s">
        <v>112</v>
      </c>
    </row>
    <row r="2" spans="1:6" ht="20.100000000000001" customHeight="1" x14ac:dyDescent="0.25">
      <c r="A2" s="15" t="s">
        <v>113</v>
      </c>
      <c r="B2" s="15" t="s">
        <v>46</v>
      </c>
      <c r="C2" s="15" t="s">
        <v>71</v>
      </c>
      <c r="D2" s="15" t="s">
        <v>114</v>
      </c>
      <c r="E2" s="15" t="s">
        <v>34</v>
      </c>
      <c r="F2" s="15" t="s">
        <v>42</v>
      </c>
    </row>
    <row r="3" spans="1:6" ht="17.25" x14ac:dyDescent="0.4">
      <c r="A3" s="16" t="s">
        <v>55</v>
      </c>
      <c r="B3" s="16" t="s">
        <v>115</v>
      </c>
      <c r="C3" s="19">
        <v>68</v>
      </c>
      <c r="D3" s="19">
        <v>110</v>
      </c>
      <c r="E3" s="49">
        <f t="shared" ref="E3:E34" si="0">IF(OR($A3="",$D3="",$D3=0),"",($D3-$C3)/$D3)</f>
        <v>0.38181818181818183</v>
      </c>
      <c r="F3" s="16"/>
    </row>
    <row r="4" spans="1:6" ht="17.25" x14ac:dyDescent="0.4">
      <c r="A4" s="16" t="s">
        <v>116</v>
      </c>
      <c r="B4" s="16" t="s">
        <v>115</v>
      </c>
      <c r="C4" s="19">
        <v>84</v>
      </c>
      <c r="D4" s="19">
        <v>135</v>
      </c>
      <c r="E4" s="49">
        <f t="shared" si="0"/>
        <v>0.37777777777777777</v>
      </c>
      <c r="F4" s="16"/>
    </row>
    <row r="5" spans="1:6" ht="17.25" x14ac:dyDescent="0.4">
      <c r="A5" s="16" t="s">
        <v>56</v>
      </c>
      <c r="B5" s="16" t="s">
        <v>115</v>
      </c>
      <c r="C5" s="19">
        <v>14</v>
      </c>
      <c r="D5" s="19">
        <v>28</v>
      </c>
      <c r="E5" s="49">
        <f t="shared" si="0"/>
        <v>0.5</v>
      </c>
      <c r="F5" s="16"/>
    </row>
    <row r="6" spans="1:6" ht="17.25" x14ac:dyDescent="0.4">
      <c r="A6" s="16" t="s">
        <v>57</v>
      </c>
      <c r="B6" s="16" t="s">
        <v>117</v>
      </c>
      <c r="C6" s="19">
        <v>3.2</v>
      </c>
      <c r="D6" s="19">
        <v>5.5</v>
      </c>
      <c r="E6" s="49">
        <f t="shared" si="0"/>
        <v>0.41818181818181815</v>
      </c>
      <c r="F6" s="16"/>
    </row>
    <row r="7" spans="1:6" ht="17.25" x14ac:dyDescent="0.4">
      <c r="A7" s="16" t="s">
        <v>118</v>
      </c>
      <c r="B7" s="16" t="s">
        <v>115</v>
      </c>
      <c r="C7" s="19">
        <v>46</v>
      </c>
      <c r="D7" s="19">
        <v>78</v>
      </c>
      <c r="E7" s="49">
        <f t="shared" si="0"/>
        <v>0.41025641025641024</v>
      </c>
      <c r="F7" s="16"/>
    </row>
    <row r="8" spans="1:6" ht="17.25" x14ac:dyDescent="0.4">
      <c r="A8" s="16" t="s">
        <v>119</v>
      </c>
      <c r="B8" s="16" t="s">
        <v>120</v>
      </c>
      <c r="C8" s="19">
        <v>18</v>
      </c>
      <c r="D8" s="19">
        <v>35</v>
      </c>
      <c r="E8" s="49">
        <f t="shared" si="0"/>
        <v>0.48571428571428571</v>
      </c>
      <c r="F8" s="16"/>
    </row>
    <row r="9" spans="1:6" ht="17.25" x14ac:dyDescent="0.4">
      <c r="A9" s="16" t="s">
        <v>121</v>
      </c>
      <c r="B9" s="16" t="s">
        <v>115</v>
      </c>
      <c r="C9" s="19">
        <v>180</v>
      </c>
      <c r="D9" s="19">
        <v>220</v>
      </c>
      <c r="E9" s="49">
        <f t="shared" si="0"/>
        <v>0.18181818181818182</v>
      </c>
      <c r="F9" s="16"/>
    </row>
    <row r="10" spans="1:6" ht="17.25" x14ac:dyDescent="0.4">
      <c r="A10" s="16" t="s">
        <v>122</v>
      </c>
      <c r="B10" s="16" t="s">
        <v>123</v>
      </c>
      <c r="C10" s="19">
        <v>90</v>
      </c>
      <c r="D10" s="19">
        <v>130</v>
      </c>
      <c r="E10" s="49">
        <f t="shared" si="0"/>
        <v>0.30769230769230771</v>
      </c>
      <c r="F10" s="16"/>
    </row>
    <row r="11" spans="1:6" ht="17.25" x14ac:dyDescent="0.4">
      <c r="A11" s="16"/>
      <c r="B11" s="16"/>
      <c r="C11" s="19"/>
      <c r="D11" s="19"/>
      <c r="E11" s="49" t="str">
        <f t="shared" si="0"/>
        <v/>
      </c>
      <c r="F11" s="16"/>
    </row>
    <row r="12" spans="1:6" ht="17.25" x14ac:dyDescent="0.4">
      <c r="A12" s="16"/>
      <c r="B12" s="16"/>
      <c r="C12" s="19"/>
      <c r="D12" s="19"/>
      <c r="E12" s="49" t="str">
        <f t="shared" si="0"/>
        <v/>
      </c>
      <c r="F12" s="16"/>
    </row>
    <row r="13" spans="1:6" ht="17.25" x14ac:dyDescent="0.4">
      <c r="A13" s="16"/>
      <c r="B13" s="16"/>
      <c r="C13" s="19"/>
      <c r="D13" s="19"/>
      <c r="E13" s="49" t="str">
        <f t="shared" si="0"/>
        <v/>
      </c>
      <c r="F13" s="16"/>
    </row>
    <row r="14" spans="1:6" ht="17.25" x14ac:dyDescent="0.4">
      <c r="A14" s="16"/>
      <c r="B14" s="16"/>
      <c r="C14" s="19"/>
      <c r="D14" s="19"/>
      <c r="E14" s="49" t="str">
        <f t="shared" si="0"/>
        <v/>
      </c>
      <c r="F14" s="16"/>
    </row>
    <row r="15" spans="1:6" ht="17.25" x14ac:dyDescent="0.4">
      <c r="A15" s="16"/>
      <c r="B15" s="16"/>
      <c r="C15" s="19"/>
      <c r="D15" s="19"/>
      <c r="E15" s="49" t="str">
        <f t="shared" si="0"/>
        <v/>
      </c>
      <c r="F15" s="16"/>
    </row>
    <row r="16" spans="1:6" ht="17.25" x14ac:dyDescent="0.4">
      <c r="A16" s="16"/>
      <c r="B16" s="16"/>
      <c r="C16" s="19"/>
      <c r="D16" s="19"/>
      <c r="E16" s="49" t="str">
        <f t="shared" si="0"/>
        <v/>
      </c>
      <c r="F16" s="16"/>
    </row>
    <row r="17" spans="1:6" ht="17.25" x14ac:dyDescent="0.4">
      <c r="A17" s="16"/>
      <c r="B17" s="16"/>
      <c r="C17" s="19"/>
      <c r="D17" s="19"/>
      <c r="E17" s="49" t="str">
        <f t="shared" si="0"/>
        <v/>
      </c>
      <c r="F17" s="16"/>
    </row>
    <row r="18" spans="1:6" ht="17.25" x14ac:dyDescent="0.4">
      <c r="A18" s="16"/>
      <c r="B18" s="16"/>
      <c r="C18" s="19"/>
      <c r="D18" s="19"/>
      <c r="E18" s="49" t="str">
        <f t="shared" si="0"/>
        <v/>
      </c>
      <c r="F18" s="16"/>
    </row>
    <row r="19" spans="1:6" ht="17.25" x14ac:dyDescent="0.4">
      <c r="A19" s="16"/>
      <c r="B19" s="16"/>
      <c r="C19" s="19"/>
      <c r="D19" s="19"/>
      <c r="E19" s="49" t="str">
        <f t="shared" si="0"/>
        <v/>
      </c>
      <c r="F19" s="16"/>
    </row>
    <row r="20" spans="1:6" ht="17.25" x14ac:dyDescent="0.4">
      <c r="A20" s="16"/>
      <c r="B20" s="16"/>
      <c r="C20" s="19"/>
      <c r="D20" s="19"/>
      <c r="E20" s="49" t="str">
        <f t="shared" si="0"/>
        <v/>
      </c>
      <c r="F20" s="16"/>
    </row>
    <row r="21" spans="1:6" ht="17.25" x14ac:dyDescent="0.4">
      <c r="A21" s="16"/>
      <c r="B21" s="16"/>
      <c r="C21" s="19"/>
      <c r="D21" s="19"/>
      <c r="E21" s="49" t="str">
        <f t="shared" si="0"/>
        <v/>
      </c>
      <c r="F21" s="16"/>
    </row>
    <row r="22" spans="1:6" ht="17.25" x14ac:dyDescent="0.4">
      <c r="A22" s="16"/>
      <c r="B22" s="16"/>
      <c r="C22" s="19"/>
      <c r="D22" s="19"/>
      <c r="E22" s="49" t="str">
        <f t="shared" si="0"/>
        <v/>
      </c>
      <c r="F22" s="16"/>
    </row>
    <row r="23" spans="1:6" ht="17.25" x14ac:dyDescent="0.4">
      <c r="A23" s="16"/>
      <c r="B23" s="16"/>
      <c r="C23" s="19"/>
      <c r="D23" s="19"/>
      <c r="E23" s="49" t="str">
        <f t="shared" si="0"/>
        <v/>
      </c>
      <c r="F23" s="16"/>
    </row>
    <row r="24" spans="1:6" ht="17.25" x14ac:dyDescent="0.4">
      <c r="A24" s="16"/>
      <c r="B24" s="16"/>
      <c r="C24" s="19"/>
      <c r="D24" s="19"/>
      <c r="E24" s="49" t="str">
        <f t="shared" si="0"/>
        <v/>
      </c>
      <c r="F24" s="16"/>
    </row>
    <row r="25" spans="1:6" ht="17.25" x14ac:dyDescent="0.4">
      <c r="A25" s="16"/>
      <c r="B25" s="16"/>
      <c r="C25" s="19"/>
      <c r="D25" s="19"/>
      <c r="E25" s="49" t="str">
        <f t="shared" si="0"/>
        <v/>
      </c>
      <c r="F25" s="16"/>
    </row>
    <row r="26" spans="1:6" ht="17.25" x14ac:dyDescent="0.4">
      <c r="A26" s="16"/>
      <c r="B26" s="16"/>
      <c r="C26" s="19"/>
      <c r="D26" s="19"/>
      <c r="E26" s="49" t="str">
        <f t="shared" si="0"/>
        <v/>
      </c>
      <c r="F26" s="16"/>
    </row>
    <row r="27" spans="1:6" ht="17.25" x14ac:dyDescent="0.4">
      <c r="A27" s="16"/>
      <c r="B27" s="16"/>
      <c r="C27" s="19"/>
      <c r="D27" s="19"/>
      <c r="E27" s="49" t="str">
        <f t="shared" si="0"/>
        <v/>
      </c>
      <c r="F27" s="16"/>
    </row>
    <row r="28" spans="1:6" ht="17.25" x14ac:dyDescent="0.4">
      <c r="A28" s="16"/>
      <c r="B28" s="16"/>
      <c r="C28" s="19"/>
      <c r="D28" s="19"/>
      <c r="E28" s="49" t="str">
        <f t="shared" si="0"/>
        <v/>
      </c>
      <c r="F28" s="16"/>
    </row>
    <row r="29" spans="1:6" ht="17.25" x14ac:dyDescent="0.4">
      <c r="A29" s="16"/>
      <c r="B29" s="16"/>
      <c r="C29" s="19"/>
      <c r="D29" s="19"/>
      <c r="E29" s="49" t="str">
        <f t="shared" si="0"/>
        <v/>
      </c>
      <c r="F29" s="16"/>
    </row>
    <row r="30" spans="1:6" ht="17.25" x14ac:dyDescent="0.4">
      <c r="A30" s="16"/>
      <c r="B30" s="16"/>
      <c r="C30" s="19"/>
      <c r="D30" s="19"/>
      <c r="E30" s="49" t="str">
        <f t="shared" si="0"/>
        <v/>
      </c>
      <c r="F30" s="16"/>
    </row>
    <row r="31" spans="1:6" ht="17.25" x14ac:dyDescent="0.4">
      <c r="A31" s="16"/>
      <c r="B31" s="16"/>
      <c r="C31" s="19"/>
      <c r="D31" s="19"/>
      <c r="E31" s="49" t="str">
        <f t="shared" si="0"/>
        <v/>
      </c>
      <c r="F31" s="16"/>
    </row>
    <row r="32" spans="1:6" ht="17.25" x14ac:dyDescent="0.4">
      <c r="A32" s="16"/>
      <c r="B32" s="16"/>
      <c r="C32" s="19"/>
      <c r="D32" s="19"/>
      <c r="E32" s="49" t="str">
        <f t="shared" si="0"/>
        <v/>
      </c>
      <c r="F32" s="16"/>
    </row>
    <row r="33" spans="1:6" ht="17.25" x14ac:dyDescent="0.4">
      <c r="A33" s="16"/>
      <c r="B33" s="16"/>
      <c r="C33" s="19"/>
      <c r="D33" s="19"/>
      <c r="E33" s="49" t="str">
        <f t="shared" si="0"/>
        <v/>
      </c>
      <c r="F33" s="16"/>
    </row>
    <row r="34" spans="1:6" ht="17.25" x14ac:dyDescent="0.4">
      <c r="A34" s="16"/>
      <c r="B34" s="16"/>
      <c r="C34" s="19"/>
      <c r="D34" s="19"/>
      <c r="E34" s="49" t="str">
        <f t="shared" si="0"/>
        <v/>
      </c>
      <c r="F34" s="16"/>
    </row>
    <row r="35" spans="1:6" ht="17.25" x14ac:dyDescent="0.4">
      <c r="A35" s="16"/>
      <c r="B35" s="16"/>
      <c r="C35" s="19"/>
      <c r="D35" s="19"/>
      <c r="E35" s="49" t="str">
        <f t="shared" ref="E35:E66" si="1">IF(OR($A35="",$D35="",$D35=0),"",($D35-$C35)/$D35)</f>
        <v/>
      </c>
      <c r="F35" s="16"/>
    </row>
    <row r="36" spans="1:6" ht="17.25" x14ac:dyDescent="0.4">
      <c r="A36" s="16"/>
      <c r="B36" s="16"/>
      <c r="C36" s="19"/>
      <c r="D36" s="19"/>
      <c r="E36" s="49" t="str">
        <f t="shared" si="1"/>
        <v/>
      </c>
      <c r="F36" s="16"/>
    </row>
    <row r="37" spans="1:6" ht="17.25" x14ac:dyDescent="0.4">
      <c r="A37" s="16"/>
      <c r="B37" s="16"/>
      <c r="C37" s="19"/>
      <c r="D37" s="19"/>
      <c r="E37" s="49" t="str">
        <f t="shared" si="1"/>
        <v/>
      </c>
      <c r="F37" s="16"/>
    </row>
    <row r="38" spans="1:6" ht="17.25" x14ac:dyDescent="0.4">
      <c r="A38" s="16"/>
      <c r="B38" s="16"/>
      <c r="C38" s="19"/>
      <c r="D38" s="19"/>
      <c r="E38" s="49" t="str">
        <f t="shared" si="1"/>
        <v/>
      </c>
      <c r="F38" s="16"/>
    </row>
    <row r="39" spans="1:6" ht="17.25" x14ac:dyDescent="0.4">
      <c r="A39" s="16"/>
      <c r="B39" s="16"/>
      <c r="C39" s="19"/>
      <c r="D39" s="19"/>
      <c r="E39" s="49" t="str">
        <f t="shared" si="1"/>
        <v/>
      </c>
      <c r="F39" s="16"/>
    </row>
    <row r="40" spans="1:6" ht="17.25" x14ac:dyDescent="0.4">
      <c r="A40" s="16"/>
      <c r="B40" s="16"/>
      <c r="C40" s="19"/>
      <c r="D40" s="19"/>
      <c r="E40" s="49" t="str">
        <f t="shared" si="1"/>
        <v/>
      </c>
      <c r="F40" s="16"/>
    </row>
    <row r="41" spans="1:6" ht="17.25" x14ac:dyDescent="0.4">
      <c r="A41" s="16"/>
      <c r="B41" s="16"/>
      <c r="C41" s="19"/>
      <c r="D41" s="19"/>
      <c r="E41" s="49" t="str">
        <f t="shared" si="1"/>
        <v/>
      </c>
      <c r="F41" s="16"/>
    </row>
    <row r="42" spans="1:6" ht="17.25" x14ac:dyDescent="0.4">
      <c r="A42" s="16"/>
      <c r="B42" s="16"/>
      <c r="C42" s="19"/>
      <c r="D42" s="19"/>
      <c r="E42" s="49" t="str">
        <f t="shared" si="1"/>
        <v/>
      </c>
      <c r="F42" s="16"/>
    </row>
    <row r="43" spans="1:6" ht="17.25" x14ac:dyDescent="0.4">
      <c r="A43" s="16"/>
      <c r="B43" s="16"/>
      <c r="C43" s="19"/>
      <c r="D43" s="19"/>
      <c r="E43" s="49" t="str">
        <f t="shared" si="1"/>
        <v/>
      </c>
      <c r="F43" s="16"/>
    </row>
    <row r="44" spans="1:6" ht="17.25" x14ac:dyDescent="0.4">
      <c r="A44" s="16"/>
      <c r="B44" s="16"/>
      <c r="C44" s="19"/>
      <c r="D44" s="19"/>
      <c r="E44" s="49" t="str">
        <f t="shared" si="1"/>
        <v/>
      </c>
      <c r="F44" s="16"/>
    </row>
    <row r="45" spans="1:6" ht="17.25" x14ac:dyDescent="0.4">
      <c r="A45" s="16"/>
      <c r="B45" s="16"/>
      <c r="C45" s="19"/>
      <c r="D45" s="19"/>
      <c r="E45" s="49" t="str">
        <f t="shared" si="1"/>
        <v/>
      </c>
      <c r="F45" s="16"/>
    </row>
    <row r="46" spans="1:6" ht="17.25" x14ac:dyDescent="0.4">
      <c r="A46" s="16"/>
      <c r="B46" s="16"/>
      <c r="C46" s="19"/>
      <c r="D46" s="19"/>
      <c r="E46" s="49" t="str">
        <f t="shared" si="1"/>
        <v/>
      </c>
      <c r="F46" s="16"/>
    </row>
    <row r="47" spans="1:6" ht="17.25" x14ac:dyDescent="0.4">
      <c r="A47" s="16"/>
      <c r="B47" s="16"/>
      <c r="C47" s="19"/>
      <c r="D47" s="19"/>
      <c r="E47" s="49" t="str">
        <f t="shared" si="1"/>
        <v/>
      </c>
      <c r="F47" s="16"/>
    </row>
    <row r="48" spans="1:6" ht="17.25" x14ac:dyDescent="0.4">
      <c r="A48" s="16"/>
      <c r="B48" s="16"/>
      <c r="C48" s="19"/>
      <c r="D48" s="19"/>
      <c r="E48" s="49" t="str">
        <f t="shared" si="1"/>
        <v/>
      </c>
      <c r="F48" s="16"/>
    </row>
    <row r="49" spans="1:6" ht="17.25" x14ac:dyDescent="0.4">
      <c r="A49" s="16"/>
      <c r="B49" s="16"/>
      <c r="C49" s="19"/>
      <c r="D49" s="19"/>
      <c r="E49" s="49" t="str">
        <f t="shared" si="1"/>
        <v/>
      </c>
      <c r="F49" s="16"/>
    </row>
    <row r="50" spans="1:6" ht="17.25" x14ac:dyDescent="0.4">
      <c r="A50" s="16"/>
      <c r="B50" s="16"/>
      <c r="C50" s="19"/>
      <c r="D50" s="19"/>
      <c r="E50" s="49" t="str">
        <f t="shared" si="1"/>
        <v/>
      </c>
      <c r="F50" s="16"/>
    </row>
    <row r="51" spans="1:6" ht="17.25" x14ac:dyDescent="0.4">
      <c r="A51" s="16"/>
      <c r="B51" s="16"/>
      <c r="C51" s="19"/>
      <c r="D51" s="19"/>
      <c r="E51" s="49" t="str">
        <f t="shared" si="1"/>
        <v/>
      </c>
      <c r="F51" s="16"/>
    </row>
    <row r="52" spans="1:6" ht="17.25" x14ac:dyDescent="0.4">
      <c r="A52" s="16"/>
      <c r="B52" s="16"/>
      <c r="C52" s="19"/>
      <c r="D52" s="19"/>
      <c r="E52" s="49" t="str">
        <f t="shared" si="1"/>
        <v/>
      </c>
      <c r="F52" s="16"/>
    </row>
    <row r="53" spans="1:6" ht="17.25" x14ac:dyDescent="0.4">
      <c r="A53" s="16"/>
      <c r="B53" s="16"/>
      <c r="C53" s="19"/>
      <c r="D53" s="19"/>
      <c r="E53" s="49" t="str">
        <f t="shared" si="1"/>
        <v/>
      </c>
      <c r="F53" s="16"/>
    </row>
    <row r="54" spans="1:6" ht="17.25" x14ac:dyDescent="0.4">
      <c r="A54" s="16"/>
      <c r="B54" s="16"/>
      <c r="C54" s="19"/>
      <c r="D54" s="19"/>
      <c r="E54" s="49" t="str">
        <f t="shared" si="1"/>
        <v/>
      </c>
      <c r="F54" s="16"/>
    </row>
    <row r="55" spans="1:6" ht="17.25" x14ac:dyDescent="0.4">
      <c r="A55" s="16"/>
      <c r="B55" s="16"/>
      <c r="C55" s="19"/>
      <c r="D55" s="19"/>
      <c r="E55" s="49" t="str">
        <f t="shared" si="1"/>
        <v/>
      </c>
      <c r="F55" s="16"/>
    </row>
    <row r="56" spans="1:6" ht="17.25" x14ac:dyDescent="0.4">
      <c r="A56" s="16"/>
      <c r="B56" s="16"/>
      <c r="C56" s="19"/>
      <c r="D56" s="19"/>
      <c r="E56" s="49" t="str">
        <f t="shared" si="1"/>
        <v/>
      </c>
      <c r="F56" s="16"/>
    </row>
    <row r="57" spans="1:6" ht="17.25" x14ac:dyDescent="0.4">
      <c r="A57" s="16"/>
      <c r="B57" s="16"/>
      <c r="C57" s="19"/>
      <c r="D57" s="19"/>
      <c r="E57" s="49" t="str">
        <f t="shared" si="1"/>
        <v/>
      </c>
      <c r="F57" s="16"/>
    </row>
    <row r="58" spans="1:6" ht="17.25" x14ac:dyDescent="0.4">
      <c r="A58" s="16"/>
      <c r="B58" s="16"/>
      <c r="C58" s="19"/>
      <c r="D58" s="19"/>
      <c r="E58" s="49" t="str">
        <f t="shared" si="1"/>
        <v/>
      </c>
      <c r="F58" s="16"/>
    </row>
    <row r="59" spans="1:6" ht="17.25" x14ac:dyDescent="0.4">
      <c r="A59" s="16"/>
      <c r="B59" s="16"/>
      <c r="C59" s="19"/>
      <c r="D59" s="19"/>
      <c r="E59" s="49" t="str">
        <f t="shared" si="1"/>
        <v/>
      </c>
      <c r="F59" s="16"/>
    </row>
    <row r="60" spans="1:6" ht="17.25" x14ac:dyDescent="0.4">
      <c r="A60" s="16"/>
      <c r="B60" s="16"/>
      <c r="C60" s="19"/>
      <c r="D60" s="19"/>
      <c r="E60" s="49" t="str">
        <f t="shared" si="1"/>
        <v/>
      </c>
      <c r="F60" s="16"/>
    </row>
    <row r="61" spans="1:6" ht="17.25" x14ac:dyDescent="0.4">
      <c r="A61" s="16"/>
      <c r="B61" s="16"/>
      <c r="C61" s="19"/>
      <c r="D61" s="19"/>
      <c r="E61" s="49" t="str">
        <f t="shared" si="1"/>
        <v/>
      </c>
      <c r="F61" s="16"/>
    </row>
    <row r="62" spans="1:6" ht="17.25" x14ac:dyDescent="0.4">
      <c r="A62" s="16"/>
      <c r="B62" s="16"/>
      <c r="C62" s="19"/>
      <c r="D62" s="19"/>
      <c r="E62" s="49" t="str">
        <f t="shared" si="1"/>
        <v/>
      </c>
      <c r="F62" s="16"/>
    </row>
    <row r="63" spans="1:6" ht="17.25" x14ac:dyDescent="0.4">
      <c r="A63" s="16"/>
      <c r="B63" s="16"/>
      <c r="C63" s="19"/>
      <c r="D63" s="19"/>
      <c r="E63" s="49" t="str">
        <f t="shared" si="1"/>
        <v/>
      </c>
      <c r="F63" s="16"/>
    </row>
    <row r="64" spans="1:6" ht="17.25" x14ac:dyDescent="0.4">
      <c r="A64" s="16"/>
      <c r="B64" s="16"/>
      <c r="C64" s="19"/>
      <c r="D64" s="19"/>
      <c r="E64" s="49" t="str">
        <f t="shared" si="1"/>
        <v/>
      </c>
      <c r="F64" s="16"/>
    </row>
    <row r="65" spans="1:6" ht="17.25" x14ac:dyDescent="0.4">
      <c r="A65" s="16"/>
      <c r="B65" s="16"/>
      <c r="C65" s="19"/>
      <c r="D65" s="19"/>
      <c r="E65" s="49" t="str">
        <f t="shared" si="1"/>
        <v/>
      </c>
      <c r="F65" s="16"/>
    </row>
    <row r="66" spans="1:6" ht="17.25" x14ac:dyDescent="0.4">
      <c r="A66" s="16"/>
      <c r="B66" s="16"/>
      <c r="C66" s="19"/>
      <c r="D66" s="19"/>
      <c r="E66" s="49" t="str">
        <f t="shared" si="1"/>
        <v/>
      </c>
      <c r="F66" s="16"/>
    </row>
    <row r="67" spans="1:6" ht="17.25" x14ac:dyDescent="0.4">
      <c r="A67" s="16"/>
      <c r="B67" s="16"/>
      <c r="C67" s="19"/>
      <c r="D67" s="19"/>
      <c r="E67" s="49" t="str">
        <f t="shared" ref="E67:E102" si="2">IF(OR($A67="",$D67="",$D67=0),"",($D67-$C67)/$D67)</f>
        <v/>
      </c>
      <c r="F67" s="16"/>
    </row>
    <row r="68" spans="1:6" ht="17.25" x14ac:dyDescent="0.4">
      <c r="A68" s="16"/>
      <c r="B68" s="16"/>
      <c r="C68" s="19"/>
      <c r="D68" s="19"/>
      <c r="E68" s="49" t="str">
        <f t="shared" si="2"/>
        <v/>
      </c>
      <c r="F68" s="16"/>
    </row>
    <row r="69" spans="1:6" ht="17.25" x14ac:dyDescent="0.4">
      <c r="A69" s="16"/>
      <c r="B69" s="16"/>
      <c r="C69" s="19"/>
      <c r="D69" s="19"/>
      <c r="E69" s="49" t="str">
        <f t="shared" si="2"/>
        <v/>
      </c>
      <c r="F69" s="16"/>
    </row>
    <row r="70" spans="1:6" ht="17.25" x14ac:dyDescent="0.4">
      <c r="A70" s="16"/>
      <c r="B70" s="16"/>
      <c r="C70" s="19"/>
      <c r="D70" s="19"/>
      <c r="E70" s="49" t="str">
        <f t="shared" si="2"/>
        <v/>
      </c>
      <c r="F70" s="16"/>
    </row>
    <row r="71" spans="1:6" ht="17.25" x14ac:dyDescent="0.4">
      <c r="A71" s="16"/>
      <c r="B71" s="16"/>
      <c r="C71" s="19"/>
      <c r="D71" s="19"/>
      <c r="E71" s="49" t="str">
        <f t="shared" si="2"/>
        <v/>
      </c>
      <c r="F71" s="16"/>
    </row>
    <row r="72" spans="1:6" ht="17.25" x14ac:dyDescent="0.4">
      <c r="A72" s="16"/>
      <c r="B72" s="16"/>
      <c r="C72" s="19"/>
      <c r="D72" s="19"/>
      <c r="E72" s="49" t="str">
        <f t="shared" si="2"/>
        <v/>
      </c>
      <c r="F72" s="16"/>
    </row>
    <row r="73" spans="1:6" ht="17.25" x14ac:dyDescent="0.4">
      <c r="A73" s="16"/>
      <c r="B73" s="16"/>
      <c r="C73" s="19"/>
      <c r="D73" s="19"/>
      <c r="E73" s="49" t="str">
        <f t="shared" si="2"/>
        <v/>
      </c>
      <c r="F73" s="16"/>
    </row>
    <row r="74" spans="1:6" ht="17.25" x14ac:dyDescent="0.4">
      <c r="A74" s="16"/>
      <c r="B74" s="16"/>
      <c r="C74" s="19"/>
      <c r="D74" s="19"/>
      <c r="E74" s="49" t="str">
        <f t="shared" si="2"/>
        <v/>
      </c>
      <c r="F74" s="16"/>
    </row>
    <row r="75" spans="1:6" ht="17.25" x14ac:dyDescent="0.4">
      <c r="A75" s="16"/>
      <c r="B75" s="16"/>
      <c r="C75" s="19"/>
      <c r="D75" s="19"/>
      <c r="E75" s="49" t="str">
        <f t="shared" si="2"/>
        <v/>
      </c>
      <c r="F75" s="16"/>
    </row>
    <row r="76" spans="1:6" ht="17.25" x14ac:dyDescent="0.4">
      <c r="A76" s="16"/>
      <c r="B76" s="16"/>
      <c r="C76" s="19"/>
      <c r="D76" s="19"/>
      <c r="E76" s="49" t="str">
        <f t="shared" si="2"/>
        <v/>
      </c>
      <c r="F76" s="16"/>
    </row>
    <row r="77" spans="1:6" ht="17.25" x14ac:dyDescent="0.4">
      <c r="A77" s="16"/>
      <c r="B77" s="16"/>
      <c r="C77" s="19"/>
      <c r="D77" s="19"/>
      <c r="E77" s="49" t="str">
        <f t="shared" si="2"/>
        <v/>
      </c>
      <c r="F77" s="16"/>
    </row>
    <row r="78" spans="1:6" ht="17.25" x14ac:dyDescent="0.4">
      <c r="A78" s="16"/>
      <c r="B78" s="16"/>
      <c r="C78" s="19"/>
      <c r="D78" s="19"/>
      <c r="E78" s="49" t="str">
        <f t="shared" si="2"/>
        <v/>
      </c>
      <c r="F78" s="16"/>
    </row>
    <row r="79" spans="1:6" ht="17.25" x14ac:dyDescent="0.4">
      <c r="A79" s="16"/>
      <c r="B79" s="16"/>
      <c r="C79" s="19"/>
      <c r="D79" s="19"/>
      <c r="E79" s="49" t="str">
        <f t="shared" si="2"/>
        <v/>
      </c>
      <c r="F79" s="16"/>
    </row>
    <row r="80" spans="1:6" ht="17.25" x14ac:dyDescent="0.4">
      <c r="A80" s="16"/>
      <c r="B80" s="16"/>
      <c r="C80" s="19"/>
      <c r="D80" s="19"/>
      <c r="E80" s="49" t="str">
        <f t="shared" si="2"/>
        <v/>
      </c>
      <c r="F80" s="16"/>
    </row>
    <row r="81" spans="1:6" ht="17.25" x14ac:dyDescent="0.4">
      <c r="A81" s="16"/>
      <c r="B81" s="16"/>
      <c r="C81" s="19"/>
      <c r="D81" s="19"/>
      <c r="E81" s="49" t="str">
        <f t="shared" si="2"/>
        <v/>
      </c>
      <c r="F81" s="16"/>
    </row>
    <row r="82" spans="1:6" ht="17.25" x14ac:dyDescent="0.4">
      <c r="A82" s="16"/>
      <c r="B82" s="16"/>
      <c r="C82" s="19"/>
      <c r="D82" s="19"/>
      <c r="E82" s="49" t="str">
        <f t="shared" si="2"/>
        <v/>
      </c>
      <c r="F82" s="16"/>
    </row>
    <row r="83" spans="1:6" ht="17.25" x14ac:dyDescent="0.4">
      <c r="A83" s="16"/>
      <c r="B83" s="16"/>
      <c r="C83" s="19"/>
      <c r="D83" s="19"/>
      <c r="E83" s="49" t="str">
        <f t="shared" si="2"/>
        <v/>
      </c>
      <c r="F83" s="16"/>
    </row>
    <row r="84" spans="1:6" ht="17.25" x14ac:dyDescent="0.4">
      <c r="A84" s="16"/>
      <c r="B84" s="16"/>
      <c r="C84" s="19"/>
      <c r="D84" s="19"/>
      <c r="E84" s="49" t="str">
        <f t="shared" si="2"/>
        <v/>
      </c>
      <c r="F84" s="16"/>
    </row>
    <row r="85" spans="1:6" ht="17.25" x14ac:dyDescent="0.4">
      <c r="A85" s="16"/>
      <c r="B85" s="16"/>
      <c r="C85" s="19"/>
      <c r="D85" s="19"/>
      <c r="E85" s="49" t="str">
        <f t="shared" si="2"/>
        <v/>
      </c>
      <c r="F85" s="16"/>
    </row>
    <row r="86" spans="1:6" ht="17.25" x14ac:dyDescent="0.4">
      <c r="A86" s="16"/>
      <c r="B86" s="16"/>
      <c r="C86" s="19"/>
      <c r="D86" s="19"/>
      <c r="E86" s="49" t="str">
        <f t="shared" si="2"/>
        <v/>
      </c>
      <c r="F86" s="16"/>
    </row>
    <row r="87" spans="1:6" ht="17.25" x14ac:dyDescent="0.4">
      <c r="A87" s="16"/>
      <c r="B87" s="16"/>
      <c r="C87" s="19"/>
      <c r="D87" s="19"/>
      <c r="E87" s="49" t="str">
        <f t="shared" si="2"/>
        <v/>
      </c>
      <c r="F87" s="16"/>
    </row>
    <row r="88" spans="1:6" ht="17.25" x14ac:dyDescent="0.4">
      <c r="A88" s="16"/>
      <c r="B88" s="16"/>
      <c r="C88" s="19"/>
      <c r="D88" s="19"/>
      <c r="E88" s="49" t="str">
        <f t="shared" si="2"/>
        <v/>
      </c>
      <c r="F88" s="16"/>
    </row>
    <row r="89" spans="1:6" ht="17.25" x14ac:dyDescent="0.4">
      <c r="A89" s="16"/>
      <c r="B89" s="16"/>
      <c r="C89" s="19"/>
      <c r="D89" s="19"/>
      <c r="E89" s="49" t="str">
        <f t="shared" si="2"/>
        <v/>
      </c>
      <c r="F89" s="16"/>
    </row>
    <row r="90" spans="1:6" ht="17.25" x14ac:dyDescent="0.4">
      <c r="A90" s="16"/>
      <c r="B90" s="16"/>
      <c r="C90" s="19"/>
      <c r="D90" s="19"/>
      <c r="E90" s="49" t="str">
        <f t="shared" si="2"/>
        <v/>
      </c>
      <c r="F90" s="16"/>
    </row>
    <row r="91" spans="1:6" ht="17.25" x14ac:dyDescent="0.4">
      <c r="A91" s="16"/>
      <c r="B91" s="16"/>
      <c r="C91" s="19"/>
      <c r="D91" s="19"/>
      <c r="E91" s="49" t="str">
        <f t="shared" si="2"/>
        <v/>
      </c>
      <c r="F91" s="16"/>
    </row>
    <row r="92" spans="1:6" ht="17.25" x14ac:dyDescent="0.4">
      <c r="A92" s="16"/>
      <c r="B92" s="16"/>
      <c r="C92" s="19"/>
      <c r="D92" s="19"/>
      <c r="E92" s="49" t="str">
        <f t="shared" si="2"/>
        <v/>
      </c>
      <c r="F92" s="16"/>
    </row>
    <row r="93" spans="1:6" ht="17.25" x14ac:dyDescent="0.4">
      <c r="A93" s="16"/>
      <c r="B93" s="16"/>
      <c r="C93" s="19"/>
      <c r="D93" s="19"/>
      <c r="E93" s="49" t="str">
        <f t="shared" si="2"/>
        <v/>
      </c>
      <c r="F93" s="16"/>
    </row>
    <row r="94" spans="1:6" ht="17.25" x14ac:dyDescent="0.4">
      <c r="A94" s="16"/>
      <c r="B94" s="16"/>
      <c r="C94" s="19"/>
      <c r="D94" s="19"/>
      <c r="E94" s="49" t="str">
        <f t="shared" si="2"/>
        <v/>
      </c>
      <c r="F94" s="16"/>
    </row>
    <row r="95" spans="1:6" ht="17.25" x14ac:dyDescent="0.4">
      <c r="A95" s="16"/>
      <c r="B95" s="16"/>
      <c r="C95" s="19"/>
      <c r="D95" s="19"/>
      <c r="E95" s="49" t="str">
        <f t="shared" si="2"/>
        <v/>
      </c>
      <c r="F95" s="16"/>
    </row>
    <row r="96" spans="1:6" ht="17.25" x14ac:dyDescent="0.4">
      <c r="A96" s="16"/>
      <c r="B96" s="16"/>
      <c r="C96" s="19"/>
      <c r="D96" s="19"/>
      <c r="E96" s="49" t="str">
        <f t="shared" si="2"/>
        <v/>
      </c>
      <c r="F96" s="16"/>
    </row>
    <row r="97" spans="1:6" ht="17.25" x14ac:dyDescent="0.4">
      <c r="A97" s="16"/>
      <c r="B97" s="16"/>
      <c r="C97" s="19"/>
      <c r="D97" s="19"/>
      <c r="E97" s="49" t="str">
        <f t="shared" si="2"/>
        <v/>
      </c>
      <c r="F97" s="16"/>
    </row>
    <row r="98" spans="1:6" ht="17.25" x14ac:dyDescent="0.4">
      <c r="A98" s="16"/>
      <c r="B98" s="16"/>
      <c r="C98" s="19"/>
      <c r="D98" s="19"/>
      <c r="E98" s="49" t="str">
        <f t="shared" si="2"/>
        <v/>
      </c>
      <c r="F98" s="16"/>
    </row>
    <row r="99" spans="1:6" ht="17.25" x14ac:dyDescent="0.4">
      <c r="A99" s="16"/>
      <c r="B99" s="16"/>
      <c r="C99" s="19"/>
      <c r="D99" s="19"/>
      <c r="E99" s="49" t="str">
        <f t="shared" si="2"/>
        <v/>
      </c>
      <c r="F99" s="16"/>
    </row>
    <row r="100" spans="1:6" ht="17.25" x14ac:dyDescent="0.4">
      <c r="A100" s="16"/>
      <c r="B100" s="16"/>
      <c r="C100" s="19"/>
      <c r="D100" s="19"/>
      <c r="E100" s="49" t="str">
        <f t="shared" si="2"/>
        <v/>
      </c>
      <c r="F100" s="16"/>
    </row>
    <row r="101" spans="1:6" ht="17.25" x14ac:dyDescent="0.4">
      <c r="A101" s="16"/>
      <c r="B101" s="16"/>
      <c r="C101" s="19"/>
      <c r="D101" s="19"/>
      <c r="E101" s="49" t="str">
        <f t="shared" si="2"/>
        <v/>
      </c>
      <c r="F101" s="16"/>
    </row>
    <row r="102" spans="1:6" ht="17.25" x14ac:dyDescent="0.4">
      <c r="A102" s="16"/>
      <c r="B102" s="16"/>
      <c r="C102" s="19"/>
      <c r="D102" s="19"/>
      <c r="E102" s="49" t="str">
        <f t="shared" si="2"/>
        <v/>
      </c>
      <c r="F102" s="16"/>
    </row>
  </sheetData>
  <conditionalFormatting sqref="A3:F102">
    <cfRule type="expression" dxfId="0" priority="1">
      <formula>AND($A3&lt;&gt;"",MOD(ROW(),2)=1)</formula>
    </cfRule>
  </conditionalFormatting>
  <dataValidations count="1">
    <dataValidation type="list" allowBlank="1" sqref="B3:B102" xr:uid="{00000000-0002-0000-0600-000000000000}">
      <formula1>"each,hour,day,m,m2,set,visit,job"</formula1>
    </dataValidation>
  </dataValidations>
  <pageMargins left="0.75" right="0.75" top="1" bottom="1" header="0.5" footer="0.5"/>
  <pageSetup fitToHeight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95959"/>
    <pageSetUpPr fitToPage="1"/>
  </sheetPr>
  <dimension ref="A1:D14"/>
  <sheetViews>
    <sheetView workbookViewId="0">
      <selection activeCell="A3" sqref="A3"/>
    </sheetView>
  </sheetViews>
  <sheetFormatPr defaultRowHeight="15" x14ac:dyDescent="0.25"/>
  <cols>
    <col min="1" max="1" width="22" customWidth="1"/>
    <col min="2" max="2" width="14" customWidth="1"/>
    <col min="3" max="3" width="15" customWidth="1"/>
    <col min="4" max="4" width="9" customWidth="1"/>
  </cols>
  <sheetData>
    <row r="1" spans="1:4" ht="21.95" customHeight="1" x14ac:dyDescent="0.55000000000000004">
      <c r="A1" s="47" t="s">
        <v>124</v>
      </c>
      <c r="B1" s="7" t="s">
        <v>125</v>
      </c>
    </row>
    <row r="2" spans="1:4" ht="20.100000000000001" customHeight="1" x14ac:dyDescent="0.25">
      <c r="A2" s="15" t="s">
        <v>77</v>
      </c>
      <c r="B2" s="15" t="s">
        <v>126</v>
      </c>
      <c r="C2" s="15" t="s">
        <v>127</v>
      </c>
      <c r="D2" s="15" t="s">
        <v>34</v>
      </c>
    </row>
    <row r="3" spans="1:4" ht="17.25" x14ac:dyDescent="0.4">
      <c r="A3" s="11" t="s">
        <v>51</v>
      </c>
      <c r="B3" s="50">
        <v>28</v>
      </c>
      <c r="C3" s="50">
        <v>65</v>
      </c>
      <c r="D3" s="49">
        <f t="shared" ref="D3:D14" si="0">IF(OR($A3="",$C3="",$C3=0),"",($C3-$B3)/$C3)</f>
        <v>0.56923076923076921</v>
      </c>
    </row>
    <row r="4" spans="1:4" ht="17.25" x14ac:dyDescent="0.4">
      <c r="A4" s="11" t="s">
        <v>53</v>
      </c>
      <c r="B4" s="50">
        <v>22</v>
      </c>
      <c r="C4" s="50">
        <v>52</v>
      </c>
      <c r="D4" s="49">
        <f t="shared" si="0"/>
        <v>0.57692307692307687</v>
      </c>
    </row>
    <row r="5" spans="1:4" ht="17.25" x14ac:dyDescent="0.4">
      <c r="A5" s="11" t="s">
        <v>128</v>
      </c>
      <c r="B5" s="50">
        <v>12</v>
      </c>
      <c r="C5" s="50">
        <v>30</v>
      </c>
      <c r="D5" s="49">
        <f t="shared" si="0"/>
        <v>0.6</v>
      </c>
    </row>
    <row r="6" spans="1:4" ht="17.25" x14ac:dyDescent="0.4">
      <c r="A6" s="11" t="s">
        <v>129</v>
      </c>
      <c r="B6" s="50">
        <v>30</v>
      </c>
      <c r="C6" s="50">
        <v>70</v>
      </c>
      <c r="D6" s="49">
        <f t="shared" si="0"/>
        <v>0.5714285714285714</v>
      </c>
    </row>
    <row r="7" spans="1:4" ht="17.25" x14ac:dyDescent="0.4">
      <c r="A7" s="11"/>
      <c r="B7" s="50"/>
      <c r="C7" s="50"/>
      <c r="D7" s="49" t="str">
        <f t="shared" si="0"/>
        <v/>
      </c>
    </row>
    <row r="8" spans="1:4" ht="17.25" x14ac:dyDescent="0.4">
      <c r="A8" s="11"/>
      <c r="B8" s="50"/>
      <c r="C8" s="50"/>
      <c r="D8" s="49" t="str">
        <f t="shared" si="0"/>
        <v/>
      </c>
    </row>
    <row r="9" spans="1:4" ht="17.25" x14ac:dyDescent="0.4">
      <c r="A9" s="11"/>
      <c r="B9" s="50"/>
      <c r="C9" s="50"/>
      <c r="D9" s="49" t="str">
        <f t="shared" si="0"/>
        <v/>
      </c>
    </row>
    <row r="10" spans="1:4" ht="17.25" x14ac:dyDescent="0.4">
      <c r="A10" s="11"/>
      <c r="B10" s="50"/>
      <c r="C10" s="50"/>
      <c r="D10" s="49" t="str">
        <f t="shared" si="0"/>
        <v/>
      </c>
    </row>
    <row r="11" spans="1:4" ht="17.25" x14ac:dyDescent="0.4">
      <c r="A11" s="11"/>
      <c r="B11" s="50"/>
      <c r="C11" s="50"/>
      <c r="D11" s="49" t="str">
        <f t="shared" si="0"/>
        <v/>
      </c>
    </row>
    <row r="12" spans="1:4" ht="17.25" x14ac:dyDescent="0.4">
      <c r="A12" s="11"/>
      <c r="B12" s="50"/>
      <c r="C12" s="50"/>
      <c r="D12" s="49" t="str">
        <f t="shared" si="0"/>
        <v/>
      </c>
    </row>
    <row r="13" spans="1:4" ht="17.25" x14ac:dyDescent="0.4">
      <c r="A13" s="11"/>
      <c r="B13" s="50"/>
      <c r="C13" s="50"/>
      <c r="D13" s="49" t="str">
        <f t="shared" si="0"/>
        <v/>
      </c>
    </row>
    <row r="14" spans="1:4" ht="17.25" x14ac:dyDescent="0.4">
      <c r="A14" s="11"/>
      <c r="B14" s="50"/>
      <c r="C14" s="50"/>
      <c r="D14" s="49" t="str">
        <f t="shared" si="0"/>
        <v/>
      </c>
    </row>
  </sheetData>
  <pageMargins left="0.75" right="0.75" top="1" bottom="1" header="0.5" footer="0.5"/>
  <pageSetup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95959"/>
    <pageSetUpPr fitToPage="1"/>
  </sheetPr>
  <dimension ref="A1:B17"/>
  <sheetViews>
    <sheetView workbookViewId="0">
      <selection activeCell="B4" sqref="B4"/>
    </sheetView>
  </sheetViews>
  <sheetFormatPr defaultRowHeight="15" x14ac:dyDescent="0.25"/>
  <cols>
    <col min="1" max="1" width="22" customWidth="1"/>
    <col min="2" max="2" width="48" customWidth="1"/>
  </cols>
  <sheetData>
    <row r="1" spans="1:2" ht="21.95" customHeight="1" x14ac:dyDescent="0.55000000000000004">
      <c r="A1" s="47" t="s">
        <v>130</v>
      </c>
      <c r="B1" s="7" t="s">
        <v>131</v>
      </c>
    </row>
    <row r="3" spans="1:2" ht="18" customHeight="1" x14ac:dyDescent="0.4">
      <c r="A3" s="51" t="s">
        <v>132</v>
      </c>
      <c r="B3" s="52"/>
    </row>
    <row r="4" spans="1:2" ht="17.25" x14ac:dyDescent="0.4">
      <c r="A4" s="53" t="s">
        <v>133</v>
      </c>
      <c r="B4" s="11" t="s">
        <v>134</v>
      </c>
    </row>
    <row r="5" spans="1:2" ht="17.25" x14ac:dyDescent="0.4">
      <c r="A5" s="53" t="s">
        <v>135</v>
      </c>
      <c r="B5" s="11" t="s">
        <v>136</v>
      </c>
    </row>
    <row r="6" spans="1:2" ht="17.25" x14ac:dyDescent="0.4">
      <c r="A6" s="53" t="s">
        <v>137</v>
      </c>
      <c r="B6" s="11" t="s">
        <v>138</v>
      </c>
    </row>
    <row r="7" spans="1:2" ht="17.25" x14ac:dyDescent="0.4">
      <c r="A7" s="53" t="s">
        <v>139</v>
      </c>
      <c r="B7" s="11" t="s">
        <v>140</v>
      </c>
    </row>
    <row r="8" spans="1:2" ht="17.25" x14ac:dyDescent="0.4">
      <c r="A8" s="53" t="s">
        <v>39</v>
      </c>
      <c r="B8" s="11" t="s">
        <v>141</v>
      </c>
    </row>
    <row r="9" spans="1:2" ht="17.25" x14ac:dyDescent="0.4">
      <c r="A9" s="53" t="s">
        <v>142</v>
      </c>
      <c r="B9" s="11" t="s">
        <v>143</v>
      </c>
    </row>
    <row r="11" spans="1:2" ht="18" customHeight="1" x14ac:dyDescent="0.4">
      <c r="A11" s="51" t="s">
        <v>144</v>
      </c>
      <c r="B11" s="52"/>
    </row>
    <row r="12" spans="1:2" ht="17.25" x14ac:dyDescent="0.4">
      <c r="A12" s="53" t="s">
        <v>145</v>
      </c>
      <c r="B12" s="11" t="s">
        <v>146</v>
      </c>
    </row>
    <row r="13" spans="1:2" ht="17.25" x14ac:dyDescent="0.4">
      <c r="A13" s="53" t="s">
        <v>147</v>
      </c>
      <c r="B13" s="54">
        <v>0.2</v>
      </c>
    </row>
    <row r="15" spans="1:2" ht="18" customHeight="1" x14ac:dyDescent="0.4">
      <c r="A15" s="51" t="s">
        <v>148</v>
      </c>
      <c r="B15" s="52"/>
    </row>
    <row r="16" spans="1:2" ht="17.25" x14ac:dyDescent="0.4">
      <c r="A16" s="53" t="s">
        <v>149</v>
      </c>
      <c r="B16" s="11">
        <v>30</v>
      </c>
    </row>
    <row r="17" spans="1:2" ht="17.25" x14ac:dyDescent="0.4">
      <c r="A17" s="53" t="s">
        <v>67</v>
      </c>
      <c r="B17" s="11" t="s">
        <v>150</v>
      </c>
    </row>
  </sheetData>
  <dataValidations count="1">
    <dataValidation type="list" allowBlank="1" sqref="B12" xr:uid="{00000000-0002-0000-0800-000000000000}">
      <formula1>"Yes,No"</formula1>
    </dataValidation>
  </dataValidations>
  <pageMargins left="0.75" right="0.75" top="1" bottom="1" header="0.5" footer="0.5"/>
  <pageSetup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Read me</vt:lpstr>
      <vt:lpstr>Quote builder</vt:lpstr>
      <vt:lpstr>QB - Client quote</vt:lpstr>
      <vt:lpstr>QB - Internal view</vt:lpstr>
      <vt:lpstr>To chase</vt:lpstr>
      <vt:lpstr>Quote log</vt:lpstr>
      <vt:lpstr>Price list</vt:lpstr>
      <vt:lpstr>Roles &amp; rates</vt:lpstr>
      <vt:lpstr>Settings</vt:lpstr>
      <vt:lpstr>Engine</vt:lpstr>
      <vt:lpstr>'Price list'!Print_Area</vt:lpstr>
      <vt:lpstr>'QB - Client quote'!Print_Area</vt:lpstr>
      <vt:lpstr>'QB - Internal view'!Print_Area</vt:lpstr>
      <vt:lpstr>'Quote builder'!Print_Area</vt:lpstr>
      <vt:lpstr>'Quote log'!Print_Area</vt:lpstr>
      <vt:lpstr>'Read me'!Print_Area</vt:lpstr>
      <vt:lpstr>'Roles &amp; rates'!Print_Area</vt:lpstr>
      <vt:lpstr>Settings!Print_Area</vt:lpstr>
      <vt:lpstr>'To chase'!Print_Area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Tool</dc:title>
  <dc:creator>Alpha Labs</dc:creator>
  <cp:lastModifiedBy>Joe D'Souza</cp:lastModifiedBy>
  <dcterms:created xsi:type="dcterms:W3CDTF">2026-06-10T09:02:28Z</dcterms:created>
  <dcterms:modified xsi:type="dcterms:W3CDTF">2026-06-10T13:16:50Z</dcterms:modified>
</cp:coreProperties>
</file>